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. Bedarfsermittlung" sheetId="4" r:id="rId1"/>
    <sheet name="2. Herstellungskosten" sheetId="5" r:id="rId2"/>
    <sheet name="3. Betriebskosten" sheetId="6" r:id="rId3"/>
  </sheets>
  <calcPr calcId="145621"/>
</workbook>
</file>

<file path=xl/calcChain.xml><?xml version="1.0" encoding="utf-8"?>
<calcChain xmlns="http://schemas.openxmlformats.org/spreadsheetml/2006/main">
  <c r="T11" i="6" l="1"/>
  <c r="T10" i="6"/>
  <c r="T9" i="6"/>
  <c r="T8" i="6"/>
  <c r="AC4" i="4" l="1"/>
  <c r="X6" i="6"/>
  <c r="Q10" i="6"/>
  <c r="Q9" i="6"/>
  <c r="Q7" i="6"/>
  <c r="Q6" i="6"/>
  <c r="Q8" i="6"/>
  <c r="N7" i="6"/>
  <c r="N6" i="6"/>
  <c r="K6" i="6"/>
  <c r="H7" i="6"/>
  <c r="H6" i="6"/>
  <c r="E6" i="6"/>
  <c r="E7" i="6"/>
  <c r="W6" i="6"/>
  <c r="P8" i="6"/>
  <c r="P9" i="6"/>
  <c r="P10" i="6"/>
  <c r="J6" i="6"/>
  <c r="P7" i="6"/>
  <c r="P6" i="6"/>
  <c r="M7" i="6"/>
  <c r="M6" i="6"/>
  <c r="G7" i="6"/>
  <c r="G6" i="6"/>
  <c r="D7" i="6"/>
  <c r="D6" i="6"/>
  <c r="W2" i="6"/>
  <c r="A11" i="6"/>
  <c r="A10" i="6"/>
  <c r="A9" i="6"/>
  <c r="A8" i="6"/>
  <c r="A7" i="6"/>
  <c r="A6" i="6"/>
  <c r="S12" i="6" l="1"/>
  <c r="U11" i="6"/>
  <c r="V11" i="6" s="1"/>
  <c r="Z11" i="6" s="1"/>
  <c r="U10" i="6"/>
  <c r="U9" i="6"/>
  <c r="U8" i="6"/>
  <c r="R8" i="6"/>
  <c r="O7" i="6"/>
  <c r="F7" i="6"/>
  <c r="R6" i="6"/>
  <c r="M12" i="6"/>
  <c r="J12" i="6"/>
  <c r="G12" i="6"/>
  <c r="Y2" i="5"/>
  <c r="A11" i="5"/>
  <c r="A10" i="5"/>
  <c r="A9" i="5"/>
  <c r="A8" i="5"/>
  <c r="A7" i="5"/>
  <c r="A6" i="5"/>
  <c r="Z12" i="5"/>
  <c r="S12" i="5"/>
  <c r="P12" i="5"/>
  <c r="M12" i="5"/>
  <c r="J12" i="5"/>
  <c r="G12" i="5"/>
  <c r="D12" i="5"/>
  <c r="V11" i="5"/>
  <c r="AC11" i="5" s="1"/>
  <c r="U11" i="5"/>
  <c r="X11" i="5" s="1"/>
  <c r="AD11" i="5" s="1"/>
  <c r="V10" i="5"/>
  <c r="AC10" i="5" s="1"/>
  <c r="U10" i="5"/>
  <c r="R10" i="5"/>
  <c r="V9" i="5"/>
  <c r="AC9" i="5" s="1"/>
  <c r="U9" i="5"/>
  <c r="R9" i="5"/>
  <c r="V8" i="5"/>
  <c r="AC8" i="5" s="1"/>
  <c r="U8" i="5"/>
  <c r="R8" i="5"/>
  <c r="V7" i="5"/>
  <c r="AC7" i="5" s="1"/>
  <c r="R7" i="5"/>
  <c r="O7" i="5"/>
  <c r="I7" i="5"/>
  <c r="F7" i="5"/>
  <c r="AB6" i="5"/>
  <c r="AB12" i="5" s="1"/>
  <c r="V6" i="5"/>
  <c r="AC6" i="5" s="1"/>
  <c r="R6" i="5"/>
  <c r="O6" i="5"/>
  <c r="L6" i="5"/>
  <c r="L12" i="5" s="1"/>
  <c r="I6" i="5"/>
  <c r="F6" i="5"/>
  <c r="C14" i="4"/>
  <c r="AD13" i="4"/>
  <c r="AF13" i="4" s="1"/>
  <c r="AC13" i="4"/>
  <c r="Z13" i="4"/>
  <c r="Y13" i="4"/>
  <c r="AA13" i="4" s="1"/>
  <c r="U13" i="4"/>
  <c r="W13" i="4" s="1"/>
  <c r="Q13" i="4"/>
  <c r="S13" i="4" s="1"/>
  <c r="M13" i="4"/>
  <c r="O13" i="4" s="1"/>
  <c r="I13" i="4"/>
  <c r="K13" i="4" s="1"/>
  <c r="E13" i="4"/>
  <c r="G13" i="4" s="1"/>
  <c r="AC12" i="4"/>
  <c r="AD12" i="4" s="1"/>
  <c r="AF12" i="4" s="1"/>
  <c r="Z12" i="4"/>
  <c r="Y12" i="4"/>
  <c r="AA12" i="4" s="1"/>
  <c r="U12" i="4"/>
  <c r="W12" i="4" s="1"/>
  <c r="Q12" i="4"/>
  <c r="S12" i="4" s="1"/>
  <c r="M12" i="4"/>
  <c r="O12" i="4" s="1"/>
  <c r="I12" i="4"/>
  <c r="K12" i="4" s="1"/>
  <c r="E12" i="4"/>
  <c r="G12" i="4" s="1"/>
  <c r="AC11" i="4"/>
  <c r="AD11" i="4" s="1"/>
  <c r="AF11" i="4" s="1"/>
  <c r="Z11" i="4"/>
  <c r="Y11" i="4"/>
  <c r="AA11" i="4" s="1"/>
  <c r="U11" i="4"/>
  <c r="W11" i="4" s="1"/>
  <c r="Q11" i="4"/>
  <c r="S11" i="4" s="1"/>
  <c r="M11" i="4"/>
  <c r="O11" i="4" s="1"/>
  <c r="I11" i="4"/>
  <c r="K11" i="4" s="1"/>
  <c r="E11" i="4"/>
  <c r="G11" i="4" s="1"/>
  <c r="AC10" i="4"/>
  <c r="AD10" i="4" s="1"/>
  <c r="AF10" i="4" s="1"/>
  <c r="Z10" i="4"/>
  <c r="Y10" i="4"/>
  <c r="AA10" i="4" s="1"/>
  <c r="U10" i="4"/>
  <c r="W10" i="4" s="1"/>
  <c r="Q10" i="4"/>
  <c r="S10" i="4" s="1"/>
  <c r="M10" i="4"/>
  <c r="O10" i="4" s="1"/>
  <c r="I10" i="4"/>
  <c r="K10" i="4" s="1"/>
  <c r="E10" i="4"/>
  <c r="G10" i="4" s="1"/>
  <c r="AC9" i="4"/>
  <c r="AD9" i="4" s="1"/>
  <c r="AF9" i="4" s="1"/>
  <c r="Z9" i="4"/>
  <c r="Y9" i="4"/>
  <c r="AA9" i="4" s="1"/>
  <c r="U9" i="4"/>
  <c r="W9" i="4" s="1"/>
  <c r="Q9" i="4"/>
  <c r="S9" i="4" s="1"/>
  <c r="M9" i="4"/>
  <c r="O9" i="4" s="1"/>
  <c r="I9" i="4"/>
  <c r="K9" i="4" s="1"/>
  <c r="E9" i="4"/>
  <c r="G9" i="4" s="1"/>
  <c r="AC8" i="4"/>
  <c r="AD8" i="4" s="1"/>
  <c r="AF8" i="4" s="1"/>
  <c r="Z8" i="4"/>
  <c r="Y8" i="4"/>
  <c r="AA8" i="4" s="1"/>
  <c r="U8" i="4"/>
  <c r="W8" i="4" s="1"/>
  <c r="Q8" i="4"/>
  <c r="S8" i="4" s="1"/>
  <c r="M8" i="4"/>
  <c r="O8" i="4" s="1"/>
  <c r="I8" i="4"/>
  <c r="K8" i="4" s="1"/>
  <c r="E8" i="4"/>
  <c r="G8" i="4" s="1"/>
  <c r="AC7" i="4"/>
  <c r="AD7" i="4" s="1"/>
  <c r="AF7" i="4" s="1"/>
  <c r="Z7" i="4"/>
  <c r="Y7" i="4"/>
  <c r="AA7" i="4" s="1"/>
  <c r="U7" i="4"/>
  <c r="W7" i="4" s="1"/>
  <c r="Q7" i="4"/>
  <c r="S7" i="4" s="1"/>
  <c r="M7" i="4"/>
  <c r="O7" i="4" s="1"/>
  <c r="I7" i="4"/>
  <c r="K7" i="4" s="1"/>
  <c r="E7" i="4"/>
  <c r="G7" i="4" s="1"/>
  <c r="AC6" i="4"/>
  <c r="AD6" i="4" s="1"/>
  <c r="AF6" i="4" s="1"/>
  <c r="Z6" i="4"/>
  <c r="Y6" i="4"/>
  <c r="AA6" i="4" s="1"/>
  <c r="U6" i="4"/>
  <c r="W6" i="4" s="1"/>
  <c r="Q6" i="4"/>
  <c r="S6" i="4" s="1"/>
  <c r="M6" i="4"/>
  <c r="O6" i="4" s="1"/>
  <c r="I6" i="4"/>
  <c r="K6" i="4" s="1"/>
  <c r="E6" i="4"/>
  <c r="G6" i="4" s="1"/>
  <c r="AC5" i="4"/>
  <c r="AD5" i="4" s="1"/>
  <c r="AF5" i="4" s="1"/>
  <c r="Z5" i="4"/>
  <c r="Y5" i="4"/>
  <c r="AA5" i="4" s="1"/>
  <c r="U5" i="4"/>
  <c r="W5" i="4" s="1"/>
  <c r="Q5" i="4"/>
  <c r="S5" i="4" s="1"/>
  <c r="M5" i="4"/>
  <c r="O5" i="4" s="1"/>
  <c r="I5" i="4"/>
  <c r="K5" i="4" s="1"/>
  <c r="E5" i="4"/>
  <c r="G5" i="4" s="1"/>
  <c r="AD4" i="4"/>
  <c r="Z4" i="4"/>
  <c r="Y4" i="4"/>
  <c r="AA4" i="4" s="1"/>
  <c r="U4" i="4"/>
  <c r="Q4" i="4"/>
  <c r="S4" i="4" s="1"/>
  <c r="M4" i="4"/>
  <c r="I4" i="4"/>
  <c r="K4" i="4" s="1"/>
  <c r="E4" i="4"/>
  <c r="M14" i="4" l="1"/>
  <c r="O4" i="4"/>
  <c r="O14" i="4" s="1"/>
  <c r="U14" i="4"/>
  <c r="W4" i="4"/>
  <c r="W14" i="4" s="1"/>
  <c r="AA14" i="4"/>
  <c r="K14" i="4"/>
  <c r="S14" i="4"/>
  <c r="AD14" i="4"/>
  <c r="Y14" i="4"/>
  <c r="B11" i="5" s="1"/>
  <c r="W11" i="5" s="1"/>
  <c r="I14" i="4"/>
  <c r="B7" i="6" s="1"/>
  <c r="Q14" i="4"/>
  <c r="B9" i="6" s="1"/>
  <c r="E14" i="4"/>
  <c r="X6" i="5"/>
  <c r="AB5" i="4"/>
  <c r="X8" i="5"/>
  <c r="AD8" i="5" s="1"/>
  <c r="F6" i="6"/>
  <c r="F12" i="6" s="1"/>
  <c r="I6" i="6"/>
  <c r="I7" i="6"/>
  <c r="AB6" i="4"/>
  <c r="AB7" i="4"/>
  <c r="AB8" i="4"/>
  <c r="AB11" i="4"/>
  <c r="AB12" i="4"/>
  <c r="AB9" i="4"/>
  <c r="AB13" i="4"/>
  <c r="AB10" i="4"/>
  <c r="L6" i="6"/>
  <c r="L12" i="6" s="1"/>
  <c r="R9" i="6"/>
  <c r="V9" i="6" s="1"/>
  <c r="Z9" i="6" s="1"/>
  <c r="Y6" i="6"/>
  <c r="Y12" i="6" s="1"/>
  <c r="R7" i="6"/>
  <c r="R10" i="6"/>
  <c r="V10" i="6" s="1"/>
  <c r="Z10" i="6" s="1"/>
  <c r="U12" i="6"/>
  <c r="V8" i="6"/>
  <c r="Z8" i="6" s="1"/>
  <c r="O6" i="6"/>
  <c r="O12" i="6" s="1"/>
  <c r="D12" i="6"/>
  <c r="P12" i="6"/>
  <c r="W12" i="6"/>
  <c r="F12" i="5"/>
  <c r="AC12" i="5"/>
  <c r="X7" i="5"/>
  <c r="AD7" i="5" s="1"/>
  <c r="R12" i="5"/>
  <c r="U12" i="5"/>
  <c r="X10" i="5"/>
  <c r="AD10" i="5" s="1"/>
  <c r="O12" i="5"/>
  <c r="X9" i="5"/>
  <c r="AD9" i="5" s="1"/>
  <c r="I12" i="5"/>
  <c r="AF4" i="4"/>
  <c r="AF14" i="4" s="1"/>
  <c r="G4" i="4"/>
  <c r="AB4" i="4" l="1"/>
  <c r="AB14" i="4" s="1"/>
  <c r="G14" i="4"/>
  <c r="V7" i="6"/>
  <c r="Z7" i="6" s="1"/>
  <c r="I12" i="6"/>
  <c r="R12" i="6"/>
  <c r="V6" i="6"/>
  <c r="Y6" i="5"/>
  <c r="B9" i="5"/>
  <c r="W9" i="5" s="1"/>
  <c r="B11" i="6"/>
  <c r="B7" i="5"/>
  <c r="W7" i="5" s="1"/>
  <c r="C10" i="6"/>
  <c r="C10" i="5"/>
  <c r="C11" i="6"/>
  <c r="C11" i="5"/>
  <c r="C8" i="6"/>
  <c r="C8" i="5"/>
  <c r="C7" i="6"/>
  <c r="C7" i="5"/>
  <c r="B6" i="6"/>
  <c r="B6" i="5"/>
  <c r="W6" i="5" s="1"/>
  <c r="C9" i="6"/>
  <c r="C9" i="5"/>
  <c r="B10" i="6"/>
  <c r="B10" i="5"/>
  <c r="W10" i="5" s="1"/>
  <c r="B8" i="6"/>
  <c r="B8" i="5"/>
  <c r="W8" i="5" s="1"/>
  <c r="X12" i="5"/>
  <c r="AD6" i="5"/>
  <c r="AD12" i="5" s="1"/>
  <c r="V12" i="6" l="1"/>
  <c r="Z6" i="6"/>
  <c r="Z12" i="6" s="1"/>
  <c r="C6" i="6"/>
  <c r="C12" i="6" s="1"/>
  <c r="C6" i="5"/>
  <c r="C12" i="5" s="1"/>
</calcChain>
</file>

<file path=xl/sharedStrings.xml><?xml version="1.0" encoding="utf-8"?>
<sst xmlns="http://schemas.openxmlformats.org/spreadsheetml/2006/main" count="147" uniqueCount="58">
  <si>
    <t>1. Ermittlung der erforderlichen Anzahl und des Flächenbedarfs an Abstellpätzen</t>
  </si>
  <si>
    <t>Räume</t>
  </si>
  <si>
    <t>Haushalt (HH)</t>
  </si>
  <si>
    <t>Fahrräder</t>
  </si>
  <si>
    <t>E-Bike</t>
  </si>
  <si>
    <t>Lastenrad</t>
  </si>
  <si>
    <t>Kinderanhänger</t>
  </si>
  <si>
    <t>Kinderwagen</t>
  </si>
  <si>
    <t>Rollatoren/ Rollstuhl</t>
  </si>
  <si>
    <t>Flächen</t>
  </si>
  <si>
    <t>Gesamt</t>
  </si>
  <si>
    <t>1 - 1,5</t>
  </si>
  <si>
    <t>Sonstige</t>
  </si>
  <si>
    <t>Senioren</t>
  </si>
  <si>
    <t>Alleinerziehend</t>
  </si>
  <si>
    <t>Paare ohne Kind</t>
  </si>
  <si>
    <t>Erwachsene mit Kind</t>
  </si>
  <si>
    <t>sonstige</t>
  </si>
  <si>
    <t>Wohngemeinschaft</t>
  </si>
  <si>
    <t>2. Bestimmung der realisierbaren Anzahl an Abstellplätzen und Abschätzung der Herstellungskosten</t>
  </si>
  <si>
    <t>langfristiges Abstellen</t>
  </si>
  <si>
    <t>Typ</t>
  </si>
  <si>
    <t>Fläche</t>
  </si>
  <si>
    <t>Anlehnbügel, V-Bügel</t>
  </si>
  <si>
    <t>Gabelhalter</t>
  </si>
  <si>
    <t>Deckenhalter</t>
  </si>
  <si>
    <t>Doppelstockanlage</t>
  </si>
  <si>
    <t>Kleingarage</t>
  </si>
  <si>
    <t>Freie Sonderfläche</t>
  </si>
  <si>
    <t>Summe</t>
  </si>
  <si>
    <t>Bedarf</t>
  </si>
  <si>
    <t>realisierbare Abstellplätze</t>
  </si>
  <si>
    <t>Diff. zu Bedarf</t>
  </si>
  <si>
    <t>Kosten</t>
  </si>
  <si>
    <t>3. Abschätzung der Betriebskosten für realisierbare Abstellplätze (Pflege / Wartung)</t>
  </si>
  <si>
    <t>bearbeitbare Felder für Anwender</t>
  </si>
  <si>
    <t>nicht geeignet bzw. keine gesonderten Abstellplätze</t>
  </si>
  <si>
    <t>Stk./
HH</t>
  </si>
  <si>
    <t>Stk.
Ges.</t>
  </si>
  <si>
    <t>m²/
Stk.</t>
  </si>
  <si>
    <t>m²
Ges.</t>
  </si>
  <si>
    <t>[Stk.]</t>
  </si>
  <si>
    <t>[m²]</t>
  </si>
  <si>
    <t>Anzahl
ASt.</t>
  </si>
  <si>
    <t>m²
Summe</t>
  </si>
  <si>
    <t>Zusätzlich kurzfristiges
Abstellen</t>
  </si>
  <si>
    <t>Anzahl
HH</t>
  </si>
  <si>
    <t>Bedarf
Abstellplätze
(ASt.)</t>
  </si>
  <si>
    <t>Anlehnbügel, V-Bügel, Gabelhalter</t>
  </si>
  <si>
    <t>Gesamt
kurz- und langfristig</t>
  </si>
  <si>
    <t>Kosten
pro Jahr</t>
  </si>
  <si>
    <t>Pauschalansatz Pflege-/ Wartungskosten [%-Anteil an den Herstellungskosten]</t>
  </si>
  <si>
    <t>€ /
ASt.</t>
  </si>
  <si>
    <t>Zusätzlich kurzfristiges
Abstellen
(Besucherabstellplätze)</t>
  </si>
  <si>
    <t>Anzahl
ASt.*</t>
  </si>
  <si>
    <t>*</t>
  </si>
  <si>
    <t xml:space="preserve">  Art der Abstellanlage ist nur im Set mit jeweils zwei Abstellplätzen erhältlich.
  Für eine bessere Vergleichbarkeit beziehen sich die jeweiligen Preise denoch auf einen Abstellplatz.</t>
  </si>
  <si>
    <t>€ /
ASt.*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</si>
</sst>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3958"/>
        <bgColor indexed="64"/>
      </patternFill>
    </fill>
    <fill>
      <patternFill patternType="solid">
        <fgColor rgb="FFCB811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right" vertical="center"/>
    </xf>
    <xf numFmtId="166" fontId="2" fillId="2" borderId="10" xfId="0" applyNumberFormat="1" applyFont="1" applyFill="1" applyBorder="1" applyAlignment="1">
      <alignment horizontal="right" vertical="center"/>
    </xf>
    <xf numFmtId="166" fontId="2" fillId="2" borderId="8" xfId="0" applyNumberFormat="1" applyFont="1" applyFill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166" fontId="2" fillId="2" borderId="7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5" fillId="4" borderId="2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166" fontId="3" fillId="4" borderId="14" xfId="0" applyNumberFormat="1" applyFont="1" applyFill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left" vertical="center"/>
    </xf>
    <xf numFmtId="3" fontId="3" fillId="4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" fillId="4" borderId="32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vertical="center"/>
    </xf>
    <xf numFmtId="164" fontId="3" fillId="4" borderId="20" xfId="0" applyNumberFormat="1" applyFont="1" applyFill="1" applyBorder="1" applyAlignment="1">
      <alignment horizontal="center" vertical="center"/>
    </xf>
    <xf numFmtId="166" fontId="3" fillId="4" borderId="38" xfId="0" applyNumberFormat="1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vertical="center"/>
    </xf>
    <xf numFmtId="164" fontId="3" fillId="4" borderId="40" xfId="0" applyNumberFormat="1" applyFont="1" applyFill="1" applyBorder="1" applyAlignment="1">
      <alignment horizontal="center" vertical="center"/>
    </xf>
    <xf numFmtId="3" fontId="3" fillId="4" borderId="38" xfId="0" applyNumberFormat="1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2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6" fontId="2" fillId="2" borderId="14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6" fontId="2" fillId="2" borderId="14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9" fontId="4" fillId="5" borderId="37" xfId="0" applyNumberFormat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9" fontId="4" fillId="5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003958"/>
      <color rgb="FFCB81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154782</xdr:colOff>
      <xdr:row>2</xdr:row>
      <xdr:rowOff>380986</xdr:rowOff>
    </xdr:from>
    <xdr:to>
      <xdr:col>8</xdr:col>
      <xdr:colOff>547181</xdr:colOff>
      <xdr:row>3</xdr:row>
      <xdr:rowOff>1079986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1063" y="1190611"/>
          <a:ext cx="1440149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130966</xdr:colOff>
      <xdr:row>2</xdr:row>
      <xdr:rowOff>380986</xdr:rowOff>
    </xdr:from>
    <xdr:to>
      <xdr:col>5</xdr:col>
      <xdr:colOff>583217</xdr:colOff>
      <xdr:row>3</xdr:row>
      <xdr:rowOff>1079986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05122" y="1190611"/>
          <a:ext cx="1500001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142872</xdr:colOff>
      <xdr:row>2</xdr:row>
      <xdr:rowOff>380986</xdr:rowOff>
    </xdr:from>
    <xdr:to>
      <xdr:col>11</xdr:col>
      <xdr:colOff>590792</xdr:colOff>
      <xdr:row>3</xdr:row>
      <xdr:rowOff>1079986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/>
        </a:blip>
        <a:srcRect/>
        <a:stretch>
          <a:fillRect/>
        </a:stretch>
      </xdr:blipFill>
      <xdr:spPr bwMode="auto">
        <a:xfrm>
          <a:off x="6441278" y="1190611"/>
          <a:ext cx="1495670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15</xdr:col>
      <xdr:colOff>119063</xdr:colOff>
      <xdr:row>2</xdr:row>
      <xdr:rowOff>380986</xdr:rowOff>
    </xdr:from>
    <xdr:to>
      <xdr:col>17</xdr:col>
      <xdr:colOff>631162</xdr:colOff>
      <xdr:row>3</xdr:row>
      <xdr:rowOff>1079986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41719" y="1190611"/>
          <a:ext cx="1559849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12</xdr:col>
      <xdr:colOff>166685</xdr:colOff>
      <xdr:row>2</xdr:row>
      <xdr:rowOff>380986</xdr:rowOff>
    </xdr:from>
    <xdr:to>
      <xdr:col>14</xdr:col>
      <xdr:colOff>564538</xdr:colOff>
      <xdr:row>3</xdr:row>
      <xdr:rowOff>1079986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27216" y="1190611"/>
          <a:ext cx="1445603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154785</xdr:colOff>
      <xdr:row>3</xdr:row>
      <xdr:rowOff>1</xdr:rowOff>
    </xdr:from>
    <xdr:to>
      <xdr:col>8</xdr:col>
      <xdr:colOff>547184</xdr:colOff>
      <xdr:row>3</xdr:row>
      <xdr:rowOff>1080001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9160" y="1238251"/>
          <a:ext cx="1440149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130969</xdr:colOff>
      <xdr:row>3</xdr:row>
      <xdr:rowOff>1</xdr:rowOff>
    </xdr:from>
    <xdr:to>
      <xdr:col>5</xdr:col>
      <xdr:colOff>583220</xdr:colOff>
      <xdr:row>3</xdr:row>
      <xdr:rowOff>1080001</xdr:rowOff>
    </xdr:to>
    <xdr:pic>
      <xdr:nvPicPr>
        <xdr:cNvPr id="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93219" y="1238251"/>
          <a:ext cx="1500001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142875</xdr:colOff>
      <xdr:row>3</xdr:row>
      <xdr:rowOff>1</xdr:rowOff>
    </xdr:from>
    <xdr:to>
      <xdr:col>11</xdr:col>
      <xdr:colOff>590795</xdr:colOff>
      <xdr:row>3</xdr:row>
      <xdr:rowOff>1080001</xdr:rowOff>
    </xdr:to>
    <xdr:pic>
      <xdr:nvPicPr>
        <xdr:cNvPr id="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/>
        </a:blip>
        <a:srcRect/>
        <a:stretch>
          <a:fillRect/>
        </a:stretch>
      </xdr:blipFill>
      <xdr:spPr bwMode="auto">
        <a:xfrm>
          <a:off x="6429375" y="1238251"/>
          <a:ext cx="1495670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15</xdr:col>
      <xdr:colOff>119066</xdr:colOff>
      <xdr:row>3</xdr:row>
      <xdr:rowOff>1</xdr:rowOff>
    </xdr:from>
    <xdr:to>
      <xdr:col>17</xdr:col>
      <xdr:colOff>631165</xdr:colOff>
      <xdr:row>3</xdr:row>
      <xdr:rowOff>1080001</xdr:rowOff>
    </xdr:to>
    <xdr:pic>
      <xdr:nvPicPr>
        <xdr:cNvPr id="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9816" y="1238251"/>
          <a:ext cx="1559849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12</xdr:col>
      <xdr:colOff>166688</xdr:colOff>
      <xdr:row>3</xdr:row>
      <xdr:rowOff>1</xdr:rowOff>
    </xdr:from>
    <xdr:to>
      <xdr:col>14</xdr:col>
      <xdr:colOff>564541</xdr:colOff>
      <xdr:row>3</xdr:row>
      <xdr:rowOff>1080001</xdr:rowOff>
    </xdr:to>
    <xdr:pic>
      <xdr:nvPicPr>
        <xdr:cNvPr id="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215313" y="1238251"/>
          <a:ext cx="1445603" cy="1080000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="80" zoomScaleNormal="80" workbookViewId="0">
      <pane xSplit="3" topLeftCell="D1" activePane="topRight" state="frozen"/>
      <selection pane="topRight" activeCell="C8" sqref="C8"/>
    </sheetView>
  </sheetViews>
  <sheetFormatPr baseColWidth="10" defaultColWidth="0" defaultRowHeight="14.25" zeroHeight="1" x14ac:dyDescent="0.25"/>
  <cols>
    <col min="1" max="1" width="10.7109375" style="63" customWidth="1"/>
    <col min="2" max="2" width="22.7109375" style="65" customWidth="1"/>
    <col min="3" max="3" width="9.28515625" style="63" customWidth="1"/>
    <col min="4" max="27" width="7.140625" style="7" customWidth="1"/>
    <col min="28" max="28" width="11.42578125" style="7" customWidth="1"/>
    <col min="29" max="32" width="7.140625" style="7" customWidth="1"/>
    <col min="33" max="16384" width="11.42578125" style="7" hidden="1"/>
  </cols>
  <sheetData>
    <row r="1" spans="1:32" s="57" customFormat="1" ht="30" customHeight="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s="11" customFormat="1" ht="37.5" customHeight="1" x14ac:dyDescent="0.25">
      <c r="A2" s="130" t="s">
        <v>1</v>
      </c>
      <c r="B2" s="129" t="s">
        <v>2</v>
      </c>
      <c r="C2" s="131" t="s">
        <v>46</v>
      </c>
      <c r="D2" s="141" t="s">
        <v>3</v>
      </c>
      <c r="E2" s="142"/>
      <c r="F2" s="142"/>
      <c r="G2" s="142"/>
      <c r="H2" s="141" t="s">
        <v>4</v>
      </c>
      <c r="I2" s="142"/>
      <c r="J2" s="142"/>
      <c r="K2" s="142"/>
      <c r="L2" s="141" t="s">
        <v>5</v>
      </c>
      <c r="M2" s="142"/>
      <c r="N2" s="142"/>
      <c r="O2" s="142"/>
      <c r="P2" s="141" t="s">
        <v>6</v>
      </c>
      <c r="Q2" s="142"/>
      <c r="R2" s="142"/>
      <c r="S2" s="142"/>
      <c r="T2" s="141" t="s">
        <v>7</v>
      </c>
      <c r="U2" s="142"/>
      <c r="V2" s="142"/>
      <c r="W2" s="142"/>
      <c r="X2" s="141" t="s">
        <v>8</v>
      </c>
      <c r="Y2" s="142"/>
      <c r="Z2" s="142"/>
      <c r="AA2" s="142"/>
      <c r="AB2" s="129" t="s">
        <v>9</v>
      </c>
      <c r="AC2" s="135" t="s">
        <v>45</v>
      </c>
      <c r="AD2" s="136"/>
      <c r="AE2" s="136"/>
      <c r="AF2" s="137"/>
    </row>
    <row r="3" spans="1:32" s="56" customFormat="1" ht="30" customHeight="1" x14ac:dyDescent="0.25">
      <c r="A3" s="54"/>
      <c r="B3" s="73"/>
      <c r="C3" s="54"/>
      <c r="D3" s="74" t="s">
        <v>37</v>
      </c>
      <c r="E3" s="53" t="s">
        <v>38</v>
      </c>
      <c r="F3" s="53" t="s">
        <v>39</v>
      </c>
      <c r="G3" s="53" t="s">
        <v>40</v>
      </c>
      <c r="H3" s="53" t="s">
        <v>37</v>
      </c>
      <c r="I3" s="53" t="s">
        <v>38</v>
      </c>
      <c r="J3" s="53" t="s">
        <v>39</v>
      </c>
      <c r="K3" s="53" t="s">
        <v>40</v>
      </c>
      <c r="L3" s="53" t="s">
        <v>37</v>
      </c>
      <c r="M3" s="53" t="s">
        <v>38</v>
      </c>
      <c r="N3" s="53" t="s">
        <v>39</v>
      </c>
      <c r="O3" s="53" t="s">
        <v>40</v>
      </c>
      <c r="P3" s="53" t="s">
        <v>37</v>
      </c>
      <c r="Q3" s="53" t="s">
        <v>38</v>
      </c>
      <c r="R3" s="53" t="s">
        <v>39</v>
      </c>
      <c r="S3" s="53" t="s">
        <v>40</v>
      </c>
      <c r="T3" s="53" t="s">
        <v>37</v>
      </c>
      <c r="U3" s="53" t="s">
        <v>38</v>
      </c>
      <c r="V3" s="53" t="s">
        <v>39</v>
      </c>
      <c r="W3" s="53" t="s">
        <v>40</v>
      </c>
      <c r="X3" s="53" t="s">
        <v>37</v>
      </c>
      <c r="Y3" s="53" t="s">
        <v>38</v>
      </c>
      <c r="Z3" s="53" t="s">
        <v>39</v>
      </c>
      <c r="AA3" s="53" t="s">
        <v>40</v>
      </c>
      <c r="AB3" s="53" t="s">
        <v>44</v>
      </c>
      <c r="AC3" s="53" t="s">
        <v>37</v>
      </c>
      <c r="AD3" s="53" t="s">
        <v>38</v>
      </c>
      <c r="AE3" s="53" t="s">
        <v>39</v>
      </c>
      <c r="AF3" s="53" t="s">
        <v>40</v>
      </c>
    </row>
    <row r="4" spans="1:32" ht="22.5" customHeight="1" x14ac:dyDescent="0.25">
      <c r="A4" s="138" t="s">
        <v>11</v>
      </c>
      <c r="B4" s="10" t="s">
        <v>12</v>
      </c>
      <c r="C4" s="115">
        <v>0</v>
      </c>
      <c r="D4" s="1">
        <v>1</v>
      </c>
      <c r="E4" s="27">
        <f>$C4*D4</f>
        <v>0</v>
      </c>
      <c r="F4" s="28">
        <v>2.25</v>
      </c>
      <c r="G4" s="37">
        <f>E4*F4</f>
        <v>0</v>
      </c>
      <c r="H4" s="1">
        <v>0.15</v>
      </c>
      <c r="I4" s="27">
        <f t="shared" ref="I4:I13" si="0">$C4*H4</f>
        <v>0</v>
      </c>
      <c r="J4" s="28">
        <v>2.25</v>
      </c>
      <c r="K4" s="37">
        <f>I4*J4</f>
        <v>0</v>
      </c>
      <c r="L4" s="1">
        <v>0.1</v>
      </c>
      <c r="M4" s="27">
        <f t="shared" ref="M4:M13" si="1">$C4*L4</f>
        <v>0</v>
      </c>
      <c r="N4" s="28">
        <v>3</v>
      </c>
      <c r="O4" s="37">
        <f>M4*N4</f>
        <v>0</v>
      </c>
      <c r="P4" s="1"/>
      <c r="Q4" s="27">
        <f t="shared" ref="Q4:Q13" si="2">$C4*P4</f>
        <v>0</v>
      </c>
      <c r="R4" s="28">
        <v>3</v>
      </c>
      <c r="S4" s="37">
        <f>Q4*R4</f>
        <v>0</v>
      </c>
      <c r="T4" s="1"/>
      <c r="U4" s="27">
        <f t="shared" ref="U4:U13" si="3">$C4*T4</f>
        <v>0</v>
      </c>
      <c r="V4" s="28">
        <v>1.8</v>
      </c>
      <c r="W4" s="37">
        <f>U4*V4</f>
        <v>0</v>
      </c>
      <c r="X4" s="1"/>
      <c r="Y4" s="27">
        <f t="shared" ref="Y4:Y13" si="4">$C4*X4</f>
        <v>0</v>
      </c>
      <c r="Z4" s="28">
        <f>V4</f>
        <v>1.8</v>
      </c>
      <c r="AA4" s="37">
        <f>Y4*Z4</f>
        <v>0</v>
      </c>
      <c r="AB4" s="38">
        <f>SUM(G4,K4,O4,S4,W4,AA4)</f>
        <v>0</v>
      </c>
      <c r="AC4" s="1">
        <f t="shared" ref="AC4:AC13" si="5">D4*C$15</f>
        <v>0.1</v>
      </c>
      <c r="AD4" s="27">
        <f>$C4*AC4</f>
        <v>0</v>
      </c>
      <c r="AE4" s="28">
        <v>2.25</v>
      </c>
      <c r="AF4" s="29">
        <f>AD4*AE4</f>
        <v>0</v>
      </c>
    </row>
    <row r="5" spans="1:32" ht="22.5" customHeight="1" x14ac:dyDescent="0.25">
      <c r="A5" s="139"/>
      <c r="B5" s="9" t="s">
        <v>13</v>
      </c>
      <c r="C5" s="116">
        <v>0</v>
      </c>
      <c r="D5" s="8">
        <v>0.6</v>
      </c>
      <c r="E5" s="31">
        <f t="shared" ref="E5:E13" si="6">$C5*D5</f>
        <v>0</v>
      </c>
      <c r="F5" s="32">
        <v>2.25</v>
      </c>
      <c r="G5" s="39">
        <f t="shared" ref="G5:G13" si="7">E5*F5</f>
        <v>0</v>
      </c>
      <c r="H5" s="8">
        <v>0.2</v>
      </c>
      <c r="I5" s="31">
        <f t="shared" si="0"/>
        <v>0</v>
      </c>
      <c r="J5" s="32">
        <v>2.25</v>
      </c>
      <c r="K5" s="39">
        <f t="shared" ref="K5:K13" si="8">I5*J5</f>
        <v>0</v>
      </c>
      <c r="L5" s="8">
        <v>0.06</v>
      </c>
      <c r="M5" s="31">
        <f t="shared" si="1"/>
        <v>0</v>
      </c>
      <c r="N5" s="32">
        <v>3</v>
      </c>
      <c r="O5" s="39">
        <f t="shared" ref="O5:O13" si="9">M5*N5</f>
        <v>0</v>
      </c>
      <c r="P5" s="8"/>
      <c r="Q5" s="31">
        <f t="shared" si="2"/>
        <v>0</v>
      </c>
      <c r="R5" s="32">
        <v>3</v>
      </c>
      <c r="S5" s="39">
        <f t="shared" ref="S5:S13" si="10">Q5*R5</f>
        <v>0</v>
      </c>
      <c r="T5" s="8"/>
      <c r="U5" s="31">
        <f t="shared" si="3"/>
        <v>0</v>
      </c>
      <c r="V5" s="32">
        <v>1.8</v>
      </c>
      <c r="W5" s="39">
        <f t="shared" ref="W5:W13" si="11">U5*V5</f>
        <v>0</v>
      </c>
      <c r="X5" s="8">
        <v>0.6</v>
      </c>
      <c r="Y5" s="31">
        <f t="shared" si="4"/>
        <v>0</v>
      </c>
      <c r="Z5" s="32">
        <f t="shared" ref="Z5:Z13" si="12">V5</f>
        <v>1.8</v>
      </c>
      <c r="AA5" s="39">
        <f t="shared" ref="AA5:AA13" si="13">Y5*Z5</f>
        <v>0</v>
      </c>
      <c r="AB5" s="40">
        <f t="shared" ref="AB5:AB13" si="14">SUM(G5,K5,O5,S5,W5,AA5)</f>
        <v>0</v>
      </c>
      <c r="AC5" s="8">
        <f t="shared" si="5"/>
        <v>0.06</v>
      </c>
      <c r="AD5" s="31">
        <f t="shared" ref="AD5:AD13" si="15">$C5*AC5</f>
        <v>0</v>
      </c>
      <c r="AE5" s="32">
        <v>2.25</v>
      </c>
      <c r="AF5" s="33">
        <f t="shared" ref="AF5:AF13" si="16">AD5*AE5</f>
        <v>0</v>
      </c>
    </row>
    <row r="6" spans="1:32" ht="22.5" customHeight="1" x14ac:dyDescent="0.25">
      <c r="A6" s="140">
        <v>2</v>
      </c>
      <c r="B6" s="2" t="s">
        <v>14</v>
      </c>
      <c r="C6" s="115">
        <v>0</v>
      </c>
      <c r="D6" s="3">
        <v>2</v>
      </c>
      <c r="E6" s="4">
        <f t="shared" si="6"/>
        <v>0</v>
      </c>
      <c r="F6" s="5">
        <v>2.25</v>
      </c>
      <c r="G6" s="6">
        <f t="shared" si="7"/>
        <v>0</v>
      </c>
      <c r="H6" s="3">
        <v>0.15</v>
      </c>
      <c r="I6" s="4">
        <f t="shared" si="0"/>
        <v>0</v>
      </c>
      <c r="J6" s="5">
        <v>2.25</v>
      </c>
      <c r="K6" s="6">
        <f t="shared" si="8"/>
        <v>0</v>
      </c>
      <c r="L6" s="3">
        <v>0.2</v>
      </c>
      <c r="M6" s="4">
        <f t="shared" si="1"/>
        <v>0</v>
      </c>
      <c r="N6" s="5">
        <v>3</v>
      </c>
      <c r="O6" s="6">
        <f t="shared" si="9"/>
        <v>0</v>
      </c>
      <c r="P6" s="3">
        <v>0.3</v>
      </c>
      <c r="Q6" s="4">
        <f t="shared" si="2"/>
        <v>0</v>
      </c>
      <c r="R6" s="5">
        <v>3</v>
      </c>
      <c r="S6" s="6">
        <f t="shared" si="10"/>
        <v>0</v>
      </c>
      <c r="T6" s="3">
        <v>0.3</v>
      </c>
      <c r="U6" s="4">
        <f t="shared" si="3"/>
        <v>0</v>
      </c>
      <c r="V6" s="5">
        <v>1.8</v>
      </c>
      <c r="W6" s="6">
        <f t="shared" si="11"/>
        <v>0</v>
      </c>
      <c r="X6" s="3"/>
      <c r="Y6" s="4">
        <f t="shared" si="4"/>
        <v>0</v>
      </c>
      <c r="Z6" s="5">
        <f t="shared" si="12"/>
        <v>1.8</v>
      </c>
      <c r="AA6" s="6">
        <f t="shared" si="13"/>
        <v>0</v>
      </c>
      <c r="AB6" s="26">
        <f t="shared" si="14"/>
        <v>0</v>
      </c>
      <c r="AC6" s="3">
        <f t="shared" si="5"/>
        <v>0.2</v>
      </c>
      <c r="AD6" s="4">
        <f t="shared" si="15"/>
        <v>0</v>
      </c>
      <c r="AE6" s="5">
        <v>2.25</v>
      </c>
      <c r="AF6" s="30">
        <f t="shared" si="16"/>
        <v>0</v>
      </c>
    </row>
    <row r="7" spans="1:32" ht="22.5" customHeight="1" x14ac:dyDescent="0.25">
      <c r="A7" s="138"/>
      <c r="B7" s="10" t="s">
        <v>15</v>
      </c>
      <c r="C7" s="115">
        <v>0</v>
      </c>
      <c r="D7" s="3">
        <v>2</v>
      </c>
      <c r="E7" s="4">
        <f t="shared" si="6"/>
        <v>0</v>
      </c>
      <c r="F7" s="5">
        <v>2.25</v>
      </c>
      <c r="G7" s="6">
        <f t="shared" si="7"/>
        <v>0</v>
      </c>
      <c r="H7" s="3">
        <v>0.3</v>
      </c>
      <c r="I7" s="4">
        <f t="shared" si="0"/>
        <v>0</v>
      </c>
      <c r="J7" s="5">
        <v>2.25</v>
      </c>
      <c r="K7" s="6">
        <f t="shared" si="8"/>
        <v>0</v>
      </c>
      <c r="L7" s="3">
        <v>0.2</v>
      </c>
      <c r="M7" s="4">
        <f t="shared" si="1"/>
        <v>0</v>
      </c>
      <c r="N7" s="5">
        <v>3</v>
      </c>
      <c r="O7" s="6">
        <f t="shared" si="9"/>
        <v>0</v>
      </c>
      <c r="P7" s="3"/>
      <c r="Q7" s="4">
        <f t="shared" si="2"/>
        <v>0</v>
      </c>
      <c r="R7" s="5">
        <v>3</v>
      </c>
      <c r="S7" s="6">
        <f t="shared" si="10"/>
        <v>0</v>
      </c>
      <c r="T7" s="3"/>
      <c r="U7" s="4">
        <f t="shared" si="3"/>
        <v>0</v>
      </c>
      <c r="V7" s="5">
        <v>1.8</v>
      </c>
      <c r="W7" s="6">
        <f t="shared" si="11"/>
        <v>0</v>
      </c>
      <c r="X7" s="3"/>
      <c r="Y7" s="4">
        <f t="shared" si="4"/>
        <v>0</v>
      </c>
      <c r="Z7" s="5">
        <f t="shared" si="12"/>
        <v>1.8</v>
      </c>
      <c r="AA7" s="6">
        <f t="shared" si="13"/>
        <v>0</v>
      </c>
      <c r="AB7" s="26">
        <f t="shared" si="14"/>
        <v>0</v>
      </c>
      <c r="AC7" s="3">
        <f t="shared" si="5"/>
        <v>0.2</v>
      </c>
      <c r="AD7" s="4">
        <f t="shared" si="15"/>
        <v>0</v>
      </c>
      <c r="AE7" s="5">
        <v>2.25</v>
      </c>
      <c r="AF7" s="30">
        <f t="shared" si="16"/>
        <v>0</v>
      </c>
    </row>
    <row r="8" spans="1:32" ht="22.5" customHeight="1" x14ac:dyDescent="0.25">
      <c r="A8" s="138"/>
      <c r="B8" s="10" t="s">
        <v>12</v>
      </c>
      <c r="C8" s="115">
        <v>0</v>
      </c>
      <c r="D8" s="3">
        <v>2</v>
      </c>
      <c r="E8" s="4">
        <f t="shared" si="6"/>
        <v>0</v>
      </c>
      <c r="F8" s="5">
        <v>2.25</v>
      </c>
      <c r="G8" s="6">
        <f t="shared" si="7"/>
        <v>0</v>
      </c>
      <c r="H8" s="3">
        <v>0.3</v>
      </c>
      <c r="I8" s="4">
        <f t="shared" si="0"/>
        <v>0</v>
      </c>
      <c r="J8" s="5">
        <v>2.25</v>
      </c>
      <c r="K8" s="6">
        <f t="shared" si="8"/>
        <v>0</v>
      </c>
      <c r="L8" s="3">
        <v>0.2</v>
      </c>
      <c r="M8" s="4">
        <f t="shared" si="1"/>
        <v>0</v>
      </c>
      <c r="N8" s="5">
        <v>3</v>
      </c>
      <c r="O8" s="6">
        <f t="shared" si="9"/>
        <v>0</v>
      </c>
      <c r="P8" s="3"/>
      <c r="Q8" s="4">
        <f t="shared" si="2"/>
        <v>0</v>
      </c>
      <c r="R8" s="5">
        <v>3</v>
      </c>
      <c r="S8" s="6">
        <f t="shared" si="10"/>
        <v>0</v>
      </c>
      <c r="T8" s="3"/>
      <c r="U8" s="4">
        <f t="shared" si="3"/>
        <v>0</v>
      </c>
      <c r="V8" s="5">
        <v>1.8</v>
      </c>
      <c r="W8" s="6">
        <f t="shared" si="11"/>
        <v>0</v>
      </c>
      <c r="X8" s="3"/>
      <c r="Y8" s="4">
        <f t="shared" si="4"/>
        <v>0</v>
      </c>
      <c r="Z8" s="5">
        <f t="shared" si="12"/>
        <v>1.8</v>
      </c>
      <c r="AA8" s="6">
        <f t="shared" si="13"/>
        <v>0</v>
      </c>
      <c r="AB8" s="26">
        <f t="shared" si="14"/>
        <v>0</v>
      </c>
      <c r="AC8" s="3">
        <f t="shared" si="5"/>
        <v>0.2</v>
      </c>
      <c r="AD8" s="4">
        <f t="shared" si="15"/>
        <v>0</v>
      </c>
      <c r="AE8" s="5">
        <v>2.25</v>
      </c>
      <c r="AF8" s="30">
        <f t="shared" si="16"/>
        <v>0</v>
      </c>
    </row>
    <row r="9" spans="1:32" ht="22.5" customHeight="1" x14ac:dyDescent="0.25">
      <c r="A9" s="139"/>
      <c r="B9" s="9" t="s">
        <v>13</v>
      </c>
      <c r="C9" s="116">
        <v>0</v>
      </c>
      <c r="D9" s="3">
        <v>1.2</v>
      </c>
      <c r="E9" s="4">
        <f t="shared" si="6"/>
        <v>0</v>
      </c>
      <c r="F9" s="5">
        <v>2.25</v>
      </c>
      <c r="G9" s="6">
        <f t="shared" si="7"/>
        <v>0</v>
      </c>
      <c r="H9" s="3">
        <v>0.4</v>
      </c>
      <c r="I9" s="4">
        <f t="shared" si="0"/>
        <v>0</v>
      </c>
      <c r="J9" s="5">
        <v>2.25</v>
      </c>
      <c r="K9" s="6">
        <f t="shared" si="8"/>
        <v>0</v>
      </c>
      <c r="L9" s="3">
        <v>0.12</v>
      </c>
      <c r="M9" s="4">
        <f t="shared" si="1"/>
        <v>0</v>
      </c>
      <c r="N9" s="5">
        <v>3</v>
      </c>
      <c r="O9" s="6">
        <f t="shared" si="9"/>
        <v>0</v>
      </c>
      <c r="P9" s="3"/>
      <c r="Q9" s="4">
        <f t="shared" si="2"/>
        <v>0</v>
      </c>
      <c r="R9" s="5">
        <v>3</v>
      </c>
      <c r="S9" s="6">
        <f t="shared" si="10"/>
        <v>0</v>
      </c>
      <c r="T9" s="3"/>
      <c r="U9" s="4">
        <f t="shared" si="3"/>
        <v>0</v>
      </c>
      <c r="V9" s="5">
        <v>1.8</v>
      </c>
      <c r="W9" s="6">
        <f t="shared" si="11"/>
        <v>0</v>
      </c>
      <c r="X9" s="3">
        <v>1.2</v>
      </c>
      <c r="Y9" s="4">
        <f t="shared" si="4"/>
        <v>0</v>
      </c>
      <c r="Z9" s="5">
        <f t="shared" si="12"/>
        <v>1.8</v>
      </c>
      <c r="AA9" s="6">
        <f t="shared" si="13"/>
        <v>0</v>
      </c>
      <c r="AB9" s="26">
        <f t="shared" si="14"/>
        <v>0</v>
      </c>
      <c r="AC9" s="3">
        <f t="shared" si="5"/>
        <v>0.12</v>
      </c>
      <c r="AD9" s="4">
        <f t="shared" si="15"/>
        <v>0</v>
      </c>
      <c r="AE9" s="5">
        <v>2.25</v>
      </c>
      <c r="AF9" s="30">
        <f t="shared" si="16"/>
        <v>0</v>
      </c>
    </row>
    <row r="10" spans="1:32" ht="22.5" customHeight="1" x14ac:dyDescent="0.25">
      <c r="A10" s="140">
        <v>3</v>
      </c>
      <c r="B10" s="2" t="s">
        <v>16</v>
      </c>
      <c r="C10" s="115">
        <v>0</v>
      </c>
      <c r="D10" s="1">
        <v>4</v>
      </c>
      <c r="E10" s="27">
        <f t="shared" si="6"/>
        <v>0</v>
      </c>
      <c r="F10" s="28">
        <v>2.25</v>
      </c>
      <c r="G10" s="37">
        <f t="shared" si="7"/>
        <v>0</v>
      </c>
      <c r="H10" s="1">
        <v>0.3</v>
      </c>
      <c r="I10" s="27">
        <f t="shared" si="0"/>
        <v>0</v>
      </c>
      <c r="J10" s="28">
        <v>2.25</v>
      </c>
      <c r="K10" s="37">
        <f t="shared" si="8"/>
        <v>0</v>
      </c>
      <c r="L10" s="1">
        <v>0.4</v>
      </c>
      <c r="M10" s="27">
        <f t="shared" si="1"/>
        <v>0</v>
      </c>
      <c r="N10" s="28">
        <v>3</v>
      </c>
      <c r="O10" s="37">
        <f t="shared" si="9"/>
        <v>0</v>
      </c>
      <c r="P10" s="1">
        <v>0.3</v>
      </c>
      <c r="Q10" s="27">
        <f t="shared" si="2"/>
        <v>0</v>
      </c>
      <c r="R10" s="28">
        <v>3</v>
      </c>
      <c r="S10" s="37">
        <f t="shared" si="10"/>
        <v>0</v>
      </c>
      <c r="T10" s="1">
        <v>0.3</v>
      </c>
      <c r="U10" s="27">
        <f t="shared" si="3"/>
        <v>0</v>
      </c>
      <c r="V10" s="28">
        <v>1.8</v>
      </c>
      <c r="W10" s="37">
        <f t="shared" si="11"/>
        <v>0</v>
      </c>
      <c r="X10" s="1"/>
      <c r="Y10" s="27">
        <f t="shared" si="4"/>
        <v>0</v>
      </c>
      <c r="Z10" s="28">
        <f t="shared" si="12"/>
        <v>1.8</v>
      </c>
      <c r="AA10" s="37">
        <f t="shared" si="13"/>
        <v>0</v>
      </c>
      <c r="AB10" s="38">
        <f t="shared" si="14"/>
        <v>0</v>
      </c>
      <c r="AC10" s="1">
        <f t="shared" si="5"/>
        <v>0.4</v>
      </c>
      <c r="AD10" s="27">
        <f t="shared" si="15"/>
        <v>0</v>
      </c>
      <c r="AE10" s="28">
        <v>2.25</v>
      </c>
      <c r="AF10" s="29">
        <f t="shared" si="16"/>
        <v>0</v>
      </c>
    </row>
    <row r="11" spans="1:32" ht="22.5" customHeight="1" x14ac:dyDescent="0.25">
      <c r="A11" s="139"/>
      <c r="B11" s="9" t="s">
        <v>17</v>
      </c>
      <c r="C11" s="116">
        <v>0</v>
      </c>
      <c r="D11" s="8">
        <v>3</v>
      </c>
      <c r="E11" s="31">
        <f t="shared" si="6"/>
        <v>0</v>
      </c>
      <c r="F11" s="32">
        <v>2.25</v>
      </c>
      <c r="G11" s="39">
        <f t="shared" si="7"/>
        <v>0</v>
      </c>
      <c r="H11" s="8">
        <v>0.3</v>
      </c>
      <c r="I11" s="31">
        <f t="shared" si="0"/>
        <v>0</v>
      </c>
      <c r="J11" s="32">
        <v>2.25</v>
      </c>
      <c r="K11" s="39">
        <f t="shared" si="8"/>
        <v>0</v>
      </c>
      <c r="L11" s="8">
        <v>0.1</v>
      </c>
      <c r="M11" s="31">
        <f t="shared" si="1"/>
        <v>0</v>
      </c>
      <c r="N11" s="32">
        <v>3</v>
      </c>
      <c r="O11" s="39">
        <f t="shared" si="9"/>
        <v>0</v>
      </c>
      <c r="P11" s="8"/>
      <c r="Q11" s="31">
        <f t="shared" si="2"/>
        <v>0</v>
      </c>
      <c r="R11" s="32">
        <v>3</v>
      </c>
      <c r="S11" s="39">
        <f t="shared" si="10"/>
        <v>0</v>
      </c>
      <c r="T11" s="8"/>
      <c r="U11" s="31">
        <f t="shared" si="3"/>
        <v>0</v>
      </c>
      <c r="V11" s="32">
        <v>1.8</v>
      </c>
      <c r="W11" s="39">
        <f t="shared" si="11"/>
        <v>0</v>
      </c>
      <c r="X11" s="8"/>
      <c r="Y11" s="31">
        <f t="shared" si="4"/>
        <v>0</v>
      </c>
      <c r="Z11" s="32">
        <f t="shared" si="12"/>
        <v>1.8</v>
      </c>
      <c r="AA11" s="39">
        <f t="shared" si="13"/>
        <v>0</v>
      </c>
      <c r="AB11" s="40">
        <f t="shared" si="14"/>
        <v>0</v>
      </c>
      <c r="AC11" s="8">
        <f t="shared" si="5"/>
        <v>0.30000000000000004</v>
      </c>
      <c r="AD11" s="31">
        <f t="shared" si="15"/>
        <v>0</v>
      </c>
      <c r="AE11" s="32">
        <v>2.25</v>
      </c>
      <c r="AF11" s="33">
        <f t="shared" si="16"/>
        <v>0</v>
      </c>
    </row>
    <row r="12" spans="1:32" ht="22.5" customHeight="1" x14ac:dyDescent="0.25">
      <c r="A12" s="140">
        <v>4</v>
      </c>
      <c r="B12" s="10" t="s">
        <v>16</v>
      </c>
      <c r="C12" s="115">
        <v>0</v>
      </c>
      <c r="D12" s="3">
        <v>5</v>
      </c>
      <c r="E12" s="4">
        <f t="shared" si="6"/>
        <v>0</v>
      </c>
      <c r="F12" s="5">
        <v>2.25</v>
      </c>
      <c r="G12" s="6">
        <f t="shared" si="7"/>
        <v>0</v>
      </c>
      <c r="H12" s="3">
        <v>0.3</v>
      </c>
      <c r="I12" s="4">
        <f t="shared" si="0"/>
        <v>0</v>
      </c>
      <c r="J12" s="5">
        <v>2.25</v>
      </c>
      <c r="K12" s="6">
        <f t="shared" si="8"/>
        <v>0</v>
      </c>
      <c r="L12" s="3">
        <v>0.4</v>
      </c>
      <c r="M12" s="4">
        <f t="shared" si="1"/>
        <v>0</v>
      </c>
      <c r="N12" s="5">
        <v>3</v>
      </c>
      <c r="O12" s="6">
        <f t="shared" si="9"/>
        <v>0</v>
      </c>
      <c r="P12" s="3">
        <v>0.3</v>
      </c>
      <c r="Q12" s="4">
        <f t="shared" si="2"/>
        <v>0</v>
      </c>
      <c r="R12" s="5">
        <v>3</v>
      </c>
      <c r="S12" s="6">
        <f t="shared" si="10"/>
        <v>0</v>
      </c>
      <c r="T12" s="3">
        <v>0.3</v>
      </c>
      <c r="U12" s="4">
        <f t="shared" si="3"/>
        <v>0</v>
      </c>
      <c r="V12" s="5">
        <v>1.8</v>
      </c>
      <c r="W12" s="6">
        <f t="shared" si="11"/>
        <v>0</v>
      </c>
      <c r="X12" s="3"/>
      <c r="Y12" s="4">
        <f t="shared" si="4"/>
        <v>0</v>
      </c>
      <c r="Z12" s="5">
        <f t="shared" si="12"/>
        <v>1.8</v>
      </c>
      <c r="AA12" s="6">
        <f t="shared" si="13"/>
        <v>0</v>
      </c>
      <c r="AB12" s="26">
        <f t="shared" si="14"/>
        <v>0</v>
      </c>
      <c r="AC12" s="3">
        <f t="shared" si="5"/>
        <v>0.5</v>
      </c>
      <c r="AD12" s="4">
        <f t="shared" si="15"/>
        <v>0</v>
      </c>
      <c r="AE12" s="5">
        <v>2.25</v>
      </c>
      <c r="AF12" s="30">
        <f t="shared" si="16"/>
        <v>0</v>
      </c>
    </row>
    <row r="13" spans="1:32" ht="22.5" customHeight="1" x14ac:dyDescent="0.25">
      <c r="A13" s="139"/>
      <c r="B13" s="10" t="s">
        <v>18</v>
      </c>
      <c r="C13" s="115">
        <v>0</v>
      </c>
      <c r="D13" s="3">
        <v>4</v>
      </c>
      <c r="E13" s="4">
        <f t="shared" si="6"/>
        <v>0</v>
      </c>
      <c r="F13" s="5">
        <v>2.25</v>
      </c>
      <c r="G13" s="6">
        <f t="shared" si="7"/>
        <v>0</v>
      </c>
      <c r="H13" s="3">
        <v>0.15</v>
      </c>
      <c r="I13" s="4">
        <f t="shared" si="0"/>
        <v>0</v>
      </c>
      <c r="J13" s="5">
        <v>2.25</v>
      </c>
      <c r="K13" s="6">
        <f t="shared" si="8"/>
        <v>0</v>
      </c>
      <c r="L13" s="3">
        <v>0.1</v>
      </c>
      <c r="M13" s="4">
        <f t="shared" si="1"/>
        <v>0</v>
      </c>
      <c r="N13" s="5">
        <v>3</v>
      </c>
      <c r="O13" s="6">
        <f t="shared" si="9"/>
        <v>0</v>
      </c>
      <c r="P13" s="3"/>
      <c r="Q13" s="4">
        <f t="shared" si="2"/>
        <v>0</v>
      </c>
      <c r="R13" s="5">
        <v>3</v>
      </c>
      <c r="S13" s="6">
        <f t="shared" si="10"/>
        <v>0</v>
      </c>
      <c r="T13" s="3"/>
      <c r="U13" s="4">
        <f t="shared" si="3"/>
        <v>0</v>
      </c>
      <c r="V13" s="5">
        <v>1.8</v>
      </c>
      <c r="W13" s="6">
        <f t="shared" si="11"/>
        <v>0</v>
      </c>
      <c r="X13" s="3"/>
      <c r="Y13" s="4">
        <f t="shared" si="4"/>
        <v>0</v>
      </c>
      <c r="Z13" s="5">
        <f t="shared" si="12"/>
        <v>1.8</v>
      </c>
      <c r="AA13" s="6">
        <f t="shared" si="13"/>
        <v>0</v>
      </c>
      <c r="AB13" s="26">
        <f t="shared" si="14"/>
        <v>0</v>
      </c>
      <c r="AC13" s="8">
        <f t="shared" si="5"/>
        <v>0.4</v>
      </c>
      <c r="AD13" s="31">
        <f t="shared" si="15"/>
        <v>0</v>
      </c>
      <c r="AE13" s="32">
        <v>2.25</v>
      </c>
      <c r="AF13" s="33">
        <f t="shared" si="16"/>
        <v>0</v>
      </c>
    </row>
    <row r="14" spans="1:32" s="11" customFormat="1" ht="22.5" customHeight="1" x14ac:dyDescent="0.25">
      <c r="A14" s="78" t="s">
        <v>10</v>
      </c>
      <c r="B14" s="44"/>
      <c r="C14" s="45">
        <f>SUM(C4:C13)</f>
        <v>0</v>
      </c>
      <c r="D14" s="24"/>
      <c r="E14" s="22">
        <f>ROUND(SUM(E4:E13),1)</f>
        <v>0</v>
      </c>
      <c r="F14" s="23"/>
      <c r="G14" s="22">
        <f>ROUND(SUM(G4:G13),1)</f>
        <v>0</v>
      </c>
      <c r="H14" s="24"/>
      <c r="I14" s="22">
        <f>ROUND(SUM(I4:I13),1)</f>
        <v>0</v>
      </c>
      <c r="J14" s="23"/>
      <c r="K14" s="22">
        <f>ROUND(SUM(K4:K13),1)</f>
        <v>0</v>
      </c>
      <c r="L14" s="24"/>
      <c r="M14" s="22">
        <f>ROUND(SUM(M4:M13),1)</f>
        <v>0</v>
      </c>
      <c r="N14" s="23"/>
      <c r="O14" s="22">
        <f>ROUND(SUM(O4:O13),1)</f>
        <v>0</v>
      </c>
      <c r="P14" s="24"/>
      <c r="Q14" s="22">
        <f>ROUND(SUM(Q4:Q13),1)</f>
        <v>0</v>
      </c>
      <c r="R14" s="23"/>
      <c r="S14" s="22">
        <f>ROUND(SUM(S4:S13),1)</f>
        <v>0</v>
      </c>
      <c r="T14" s="24"/>
      <c r="U14" s="22">
        <f>ROUND(SUM(U4:U13),1)</f>
        <v>0</v>
      </c>
      <c r="V14" s="23"/>
      <c r="W14" s="22">
        <f>ROUND(SUM(W4:W13),1)</f>
        <v>0</v>
      </c>
      <c r="X14" s="24"/>
      <c r="Y14" s="22">
        <f>ROUND(SUM(Y4:Y13),1)</f>
        <v>0</v>
      </c>
      <c r="Z14" s="23"/>
      <c r="AA14" s="22">
        <f>ROUND(SUM(AA4:AA13),1)</f>
        <v>0</v>
      </c>
      <c r="AB14" s="22">
        <f>ROUND(SUM(AB4:AB13),1)</f>
        <v>0</v>
      </c>
      <c r="AC14" s="24"/>
      <c r="AD14" s="22">
        <f>ROUND(SUM(AD4:AD13),1)</f>
        <v>0</v>
      </c>
      <c r="AE14" s="23"/>
      <c r="AF14" s="22">
        <f>ROUND(SUM(AF4:AF13),1)</f>
        <v>0</v>
      </c>
    </row>
    <row r="15" spans="1:32" ht="45" customHeight="1" x14ac:dyDescent="0.25">
      <c r="A15" s="133" t="s">
        <v>53</v>
      </c>
      <c r="B15" s="134"/>
      <c r="C15" s="117">
        <v>0.1</v>
      </c>
    </row>
    <row r="16" spans="1:32" ht="22.5" customHeight="1" x14ac:dyDescent="0.25"/>
    <row r="17" spans="1:4" ht="22.5" customHeight="1" x14ac:dyDescent="0.25">
      <c r="A17" s="66"/>
      <c r="B17" s="77" t="s">
        <v>35</v>
      </c>
    </row>
    <row r="18" spans="1:4" ht="22.5" customHeight="1" x14ac:dyDescent="0.25">
      <c r="A18" s="67"/>
      <c r="B18" s="77" t="s">
        <v>36</v>
      </c>
      <c r="C18" s="7"/>
    </row>
    <row r="19" spans="1:4" ht="22.5" customHeight="1" x14ac:dyDescent="0.25">
      <c r="A19" s="7"/>
      <c r="B19" s="7"/>
    </row>
    <row r="20" spans="1:4" hidden="1" x14ac:dyDescent="0.25"/>
    <row r="21" spans="1:4" hidden="1" x14ac:dyDescent="0.25"/>
    <row r="22" spans="1:4" hidden="1" x14ac:dyDescent="0.25"/>
    <row r="23" spans="1:4" hidden="1" x14ac:dyDescent="0.25">
      <c r="B23" s="64"/>
      <c r="C23" s="75"/>
      <c r="D23" s="65"/>
    </row>
    <row r="24" spans="1:4" x14ac:dyDescent="0.25"/>
  </sheetData>
  <sheetProtection password="E98F" sheet="1" objects="1" scenarios="1" selectLockedCells="1"/>
  <mergeCells count="13">
    <mergeCell ref="A1:AF1"/>
    <mergeCell ref="A15:B15"/>
    <mergeCell ref="AC2:AF2"/>
    <mergeCell ref="A4:A5"/>
    <mergeCell ref="A6:A9"/>
    <mergeCell ref="A10:A11"/>
    <mergeCell ref="A12:A13"/>
    <mergeCell ref="D2:G2"/>
    <mergeCell ref="H2:K2"/>
    <mergeCell ref="L2:O2"/>
    <mergeCell ref="P2:S2"/>
    <mergeCell ref="T2:W2"/>
    <mergeCell ref="X2:AA2"/>
  </mergeCells>
  <pageMargins left="0.70866141732283472" right="0.70866141732283472" top="0.78740157480314965" bottom="0.33" header="0.31496062992125984" footer="0.17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zoomScale="80" zoomScaleNormal="80" workbookViewId="0">
      <pane xSplit="3" topLeftCell="H1" activePane="topRight" state="frozen"/>
      <selection pane="topRight" activeCell="T11" sqref="T11"/>
    </sheetView>
  </sheetViews>
  <sheetFormatPr baseColWidth="10" defaultColWidth="0" defaultRowHeight="14.25" zeroHeight="1" x14ac:dyDescent="0.25"/>
  <cols>
    <col min="1" max="1" width="17.140625" style="63" customWidth="1"/>
    <col min="2" max="2" width="14.28515625" style="65" customWidth="1"/>
    <col min="3" max="3" width="10" style="63" customWidth="1"/>
    <col min="4" max="5" width="7.85546875" style="7" customWidth="1"/>
    <col min="6" max="6" width="10.7109375" style="7" customWidth="1"/>
    <col min="7" max="8" width="7.85546875" style="7" customWidth="1"/>
    <col min="9" max="9" width="10.7109375" style="7" customWidth="1"/>
    <col min="10" max="11" width="7.85546875" style="7" customWidth="1"/>
    <col min="12" max="12" width="10.7109375" style="7" customWidth="1"/>
    <col min="13" max="14" width="7.85546875" style="7" customWidth="1"/>
    <col min="15" max="15" width="10.7109375" style="7" customWidth="1"/>
    <col min="16" max="17" width="7.85546875" style="7" customWidth="1"/>
    <col min="18" max="18" width="10.7109375" style="7" customWidth="1"/>
    <col min="19" max="20" width="7.85546875" style="7" customWidth="1"/>
    <col min="21" max="21" width="10.7109375" style="7" customWidth="1"/>
    <col min="22" max="22" width="14" style="7" customWidth="1"/>
    <col min="23" max="23" width="7.85546875" style="7" customWidth="1"/>
    <col min="24" max="24" width="10.7109375" style="7" customWidth="1"/>
    <col min="25" max="25" width="8.28515625" style="7" customWidth="1"/>
    <col min="26" max="27" width="7.85546875" style="7" customWidth="1"/>
    <col min="28" max="28" width="10.7109375" style="7" customWidth="1"/>
    <col min="29" max="29" width="14" style="7" customWidth="1"/>
    <col min="30" max="30" width="15.5703125" style="7" customWidth="1"/>
    <col min="31" max="16384" width="11.42578125" style="7" hidden="1"/>
  </cols>
  <sheetData>
    <row r="1" spans="1:30" s="58" customFormat="1" ht="30" customHeight="1" x14ac:dyDescent="0.25">
      <c r="A1" s="132" t="s">
        <v>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37.5" customHeight="1" x14ac:dyDescent="0.25">
      <c r="A2" s="146" t="s">
        <v>21</v>
      </c>
      <c r="B2" s="141" t="s">
        <v>20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54"/>
      <c r="Y2" s="135" t="str">
        <f>'1. Bedarfsermittlung'!AC2</f>
        <v>Zusätzlich kurzfristiges
Abstellen</v>
      </c>
      <c r="Z2" s="136"/>
      <c r="AA2" s="136"/>
      <c r="AB2" s="145"/>
      <c r="AC2" s="136" t="s">
        <v>49</v>
      </c>
      <c r="AD2" s="137"/>
    </row>
    <row r="3" spans="1:30" s="25" customFormat="1" ht="30" customHeight="1" x14ac:dyDescent="0.25">
      <c r="A3" s="147"/>
      <c r="B3" s="151" t="s">
        <v>47</v>
      </c>
      <c r="C3" s="152" t="s">
        <v>22</v>
      </c>
      <c r="D3" s="148" t="s">
        <v>23</v>
      </c>
      <c r="E3" s="149"/>
      <c r="F3" s="150"/>
      <c r="G3" s="148" t="s">
        <v>24</v>
      </c>
      <c r="H3" s="149"/>
      <c r="I3" s="150"/>
      <c r="J3" s="148" t="s">
        <v>25</v>
      </c>
      <c r="K3" s="149"/>
      <c r="L3" s="150"/>
      <c r="M3" s="148" t="s">
        <v>26</v>
      </c>
      <c r="N3" s="149"/>
      <c r="O3" s="150"/>
      <c r="P3" s="148" t="s">
        <v>27</v>
      </c>
      <c r="Q3" s="149"/>
      <c r="R3" s="150"/>
      <c r="S3" s="153" t="s">
        <v>28</v>
      </c>
      <c r="T3" s="143"/>
      <c r="U3" s="151"/>
      <c r="V3" s="148" t="s">
        <v>29</v>
      </c>
      <c r="W3" s="149"/>
      <c r="X3" s="150"/>
      <c r="Y3" s="155" t="s">
        <v>30</v>
      </c>
      <c r="Z3" s="153" t="s">
        <v>48</v>
      </c>
      <c r="AA3" s="143"/>
      <c r="AB3" s="151"/>
      <c r="AC3" s="143"/>
      <c r="AD3" s="144"/>
    </row>
    <row r="4" spans="1:30" ht="96" customHeight="1" x14ac:dyDescent="0.25">
      <c r="A4" s="147"/>
      <c r="B4" s="151"/>
      <c r="C4" s="152"/>
      <c r="D4" s="68"/>
      <c r="E4" s="69"/>
      <c r="F4" s="70"/>
      <c r="G4" s="68"/>
      <c r="H4" s="69"/>
      <c r="I4" s="70"/>
      <c r="J4" s="68"/>
      <c r="K4" s="69"/>
      <c r="L4" s="70"/>
      <c r="M4" s="68"/>
      <c r="N4" s="69"/>
      <c r="O4" s="70"/>
      <c r="P4" s="68"/>
      <c r="Q4" s="69"/>
      <c r="R4" s="70"/>
      <c r="S4" s="153"/>
      <c r="T4" s="143"/>
      <c r="U4" s="151"/>
      <c r="V4" s="148"/>
      <c r="W4" s="149"/>
      <c r="X4" s="150"/>
      <c r="Y4" s="155"/>
      <c r="Z4" s="153"/>
      <c r="AA4" s="143"/>
      <c r="AB4" s="151"/>
      <c r="AC4" s="143"/>
      <c r="AD4" s="144"/>
    </row>
    <row r="5" spans="1:30" s="56" customFormat="1" ht="29.25" customHeight="1" x14ac:dyDescent="0.25">
      <c r="A5" s="43"/>
      <c r="B5" s="53" t="s">
        <v>41</v>
      </c>
      <c r="C5" s="54" t="s">
        <v>42</v>
      </c>
      <c r="D5" s="53" t="s">
        <v>54</v>
      </c>
      <c r="E5" s="53" t="s">
        <v>57</v>
      </c>
      <c r="F5" s="53" t="s">
        <v>33</v>
      </c>
      <c r="G5" s="53" t="s">
        <v>43</v>
      </c>
      <c r="H5" s="53" t="s">
        <v>43</v>
      </c>
      <c r="I5" s="53" t="s">
        <v>33</v>
      </c>
      <c r="J5" s="53" t="s">
        <v>43</v>
      </c>
      <c r="K5" s="53" t="s">
        <v>52</v>
      </c>
      <c r="L5" s="53" t="s">
        <v>33</v>
      </c>
      <c r="M5" s="53" t="s">
        <v>54</v>
      </c>
      <c r="N5" s="53" t="s">
        <v>57</v>
      </c>
      <c r="O5" s="53" t="s">
        <v>33</v>
      </c>
      <c r="P5" s="53" t="s">
        <v>43</v>
      </c>
      <c r="Q5" s="53" t="s">
        <v>52</v>
      </c>
      <c r="R5" s="53" t="s">
        <v>33</v>
      </c>
      <c r="S5" s="53" t="s">
        <v>43</v>
      </c>
      <c r="T5" s="53" t="s">
        <v>52</v>
      </c>
      <c r="U5" s="53" t="s">
        <v>33</v>
      </c>
      <c r="V5" s="55" t="s">
        <v>31</v>
      </c>
      <c r="W5" s="55" t="s">
        <v>32</v>
      </c>
      <c r="X5" s="53" t="s">
        <v>33</v>
      </c>
      <c r="Y5" s="55"/>
      <c r="Z5" s="53" t="s">
        <v>54</v>
      </c>
      <c r="AA5" s="53" t="s">
        <v>57</v>
      </c>
      <c r="AB5" s="53" t="s">
        <v>33</v>
      </c>
      <c r="AC5" s="55" t="s">
        <v>31</v>
      </c>
      <c r="AD5" s="53" t="s">
        <v>33</v>
      </c>
    </row>
    <row r="6" spans="1:30" ht="22.5" customHeight="1" x14ac:dyDescent="0.25">
      <c r="A6" s="12" t="str">
        <f>'1. Bedarfsermittlung'!D2</f>
        <v>Fahrräder</v>
      </c>
      <c r="B6" s="127">
        <f>'1. Bedarfsermittlung'!E14</f>
        <v>0</v>
      </c>
      <c r="C6" s="13">
        <f>'1. Bedarfsermittlung'!G14</f>
        <v>0</v>
      </c>
      <c r="D6" s="118">
        <v>0</v>
      </c>
      <c r="E6" s="121">
        <v>80</v>
      </c>
      <c r="F6" s="46">
        <f>D6*E6</f>
        <v>0</v>
      </c>
      <c r="G6" s="118">
        <v>0</v>
      </c>
      <c r="H6" s="121">
        <v>80</v>
      </c>
      <c r="I6" s="46">
        <f>G6*H6</f>
        <v>0</v>
      </c>
      <c r="J6" s="118">
        <v>0</v>
      </c>
      <c r="K6" s="121">
        <v>170</v>
      </c>
      <c r="L6" s="46">
        <f>J6*K6</f>
        <v>0</v>
      </c>
      <c r="M6" s="118">
        <v>0</v>
      </c>
      <c r="N6" s="121">
        <v>320</v>
      </c>
      <c r="O6" s="46">
        <f>M6*N6</f>
        <v>0</v>
      </c>
      <c r="P6" s="118">
        <v>0</v>
      </c>
      <c r="Q6" s="123">
        <v>1900</v>
      </c>
      <c r="R6" s="49">
        <f>P6*Q6</f>
        <v>0</v>
      </c>
      <c r="S6" s="17"/>
      <c r="T6" s="41"/>
      <c r="U6" s="51"/>
      <c r="V6" s="42">
        <f>D6+G6+J6+M6+P6+S6</f>
        <v>0</v>
      </c>
      <c r="W6" s="35">
        <f t="shared" ref="W6:W11" si="0">V6-B6</f>
        <v>0</v>
      </c>
      <c r="X6" s="52">
        <f>SUM(F6,I6,L6,O6,R6,U6)</f>
        <v>0</v>
      </c>
      <c r="Y6" s="128">
        <f>'1. Bedarfsermittlung'!AD14</f>
        <v>0</v>
      </c>
      <c r="Z6" s="118">
        <v>0</v>
      </c>
      <c r="AA6" s="121">
        <v>170</v>
      </c>
      <c r="AB6" s="46">
        <f>Z6*AA6</f>
        <v>0</v>
      </c>
      <c r="AC6" s="34">
        <f>V6+Z6</f>
        <v>0</v>
      </c>
      <c r="AD6" s="52">
        <f>SUM(AB6,X6)</f>
        <v>0</v>
      </c>
    </row>
    <row r="7" spans="1:30" ht="22.5" customHeight="1" x14ac:dyDescent="0.25">
      <c r="A7" s="12" t="str">
        <f>'1. Bedarfsermittlung'!H2</f>
        <v>E-Bike</v>
      </c>
      <c r="B7" s="127">
        <f>'1. Bedarfsermittlung'!I14</f>
        <v>0</v>
      </c>
      <c r="C7" s="13">
        <f>'1. Bedarfsermittlung'!K14</f>
        <v>0</v>
      </c>
      <c r="D7" s="119">
        <v>0</v>
      </c>
      <c r="E7" s="122">
        <v>80</v>
      </c>
      <c r="F7" s="93">
        <f>D7*E7</f>
        <v>0</v>
      </c>
      <c r="G7" s="119">
        <v>0</v>
      </c>
      <c r="H7" s="122">
        <v>80</v>
      </c>
      <c r="I7" s="93">
        <f>G7*H7</f>
        <v>0</v>
      </c>
      <c r="J7" s="97"/>
      <c r="K7" s="98"/>
      <c r="L7" s="99"/>
      <c r="M7" s="119">
        <v>0</v>
      </c>
      <c r="N7" s="122">
        <v>320</v>
      </c>
      <c r="O7" s="93">
        <f>M7*N7</f>
        <v>0</v>
      </c>
      <c r="P7" s="119">
        <v>0</v>
      </c>
      <c r="Q7" s="124">
        <v>1900</v>
      </c>
      <c r="R7" s="101">
        <f>P7*Q7</f>
        <v>0</v>
      </c>
      <c r="S7" s="94"/>
      <c r="T7" s="102"/>
      <c r="U7" s="103"/>
      <c r="V7" s="104">
        <f t="shared" ref="V7:V11" si="1">D7+G7+J7+M7+P7+S7</f>
        <v>0</v>
      </c>
      <c r="W7" s="105">
        <f t="shared" si="0"/>
        <v>0</v>
      </c>
      <c r="X7" s="106">
        <f t="shared" ref="X7:X11" si="2">SUM(F7,I7,L7,O7,R7,U7)</f>
        <v>0</v>
      </c>
      <c r="Y7" s="104"/>
      <c r="Z7" s="94"/>
      <c r="AA7" s="95"/>
      <c r="AB7" s="96"/>
      <c r="AC7" s="104">
        <f t="shared" ref="AC7:AC11" si="3">V7+Z7</f>
        <v>0</v>
      </c>
      <c r="AD7" s="106">
        <f t="shared" ref="AD7:AD11" si="4">SUM(AB7,X7)</f>
        <v>0</v>
      </c>
    </row>
    <row r="8" spans="1:30" ht="22.5" customHeight="1" x14ac:dyDescent="0.25">
      <c r="A8" s="12" t="str">
        <f>'1. Bedarfsermittlung'!L2</f>
        <v>Lastenrad</v>
      </c>
      <c r="B8" s="127">
        <f>'1. Bedarfsermittlung'!M14</f>
        <v>0</v>
      </c>
      <c r="C8" s="13">
        <f>'1. Bedarfsermittlung'!O14</f>
        <v>0</v>
      </c>
      <c r="D8" s="14"/>
      <c r="E8" s="20"/>
      <c r="F8" s="48"/>
      <c r="G8" s="14"/>
      <c r="H8" s="20"/>
      <c r="I8" s="48"/>
      <c r="J8" s="14"/>
      <c r="K8" s="20"/>
      <c r="L8" s="48"/>
      <c r="M8" s="14"/>
      <c r="N8" s="20"/>
      <c r="O8" s="48"/>
      <c r="P8" s="120">
        <v>0</v>
      </c>
      <c r="Q8" s="125">
        <v>1900</v>
      </c>
      <c r="R8" s="107">
        <f>P8*Q8</f>
        <v>0</v>
      </c>
      <c r="S8" s="120">
        <v>0</v>
      </c>
      <c r="T8" s="125">
        <v>0</v>
      </c>
      <c r="U8" s="107">
        <f t="shared" ref="U8:U11" si="5">S8*T8</f>
        <v>0</v>
      </c>
      <c r="V8" s="108">
        <f t="shared" si="1"/>
        <v>0</v>
      </c>
      <c r="W8" s="109">
        <f t="shared" si="0"/>
        <v>0</v>
      </c>
      <c r="X8" s="110">
        <f t="shared" si="2"/>
        <v>0</v>
      </c>
      <c r="Y8" s="108"/>
      <c r="Z8" s="14"/>
      <c r="AA8" s="20"/>
      <c r="AB8" s="48"/>
      <c r="AC8" s="108">
        <f t="shared" si="3"/>
        <v>0</v>
      </c>
      <c r="AD8" s="110">
        <f t="shared" si="4"/>
        <v>0</v>
      </c>
    </row>
    <row r="9" spans="1:30" ht="22.5" customHeight="1" x14ac:dyDescent="0.25">
      <c r="A9" s="12" t="str">
        <f>'1. Bedarfsermittlung'!P2</f>
        <v>Kinderanhänger</v>
      </c>
      <c r="B9" s="127">
        <f>'1. Bedarfsermittlung'!Q14</f>
        <v>0</v>
      </c>
      <c r="C9" s="13">
        <f>'1. Bedarfsermittlung'!S14</f>
        <v>0</v>
      </c>
      <c r="D9" s="94"/>
      <c r="E9" s="95"/>
      <c r="F9" s="96"/>
      <c r="G9" s="94"/>
      <c r="H9" s="95"/>
      <c r="I9" s="96"/>
      <c r="J9" s="94"/>
      <c r="K9" s="95"/>
      <c r="L9" s="96"/>
      <c r="M9" s="94"/>
      <c r="N9" s="95"/>
      <c r="O9" s="96"/>
      <c r="P9" s="119">
        <v>0</v>
      </c>
      <c r="Q9" s="124">
        <v>1900</v>
      </c>
      <c r="R9" s="101">
        <f>P9*Q9</f>
        <v>0</v>
      </c>
      <c r="S9" s="119">
        <v>0</v>
      </c>
      <c r="T9" s="124">
        <v>0</v>
      </c>
      <c r="U9" s="93">
        <f t="shared" si="5"/>
        <v>0</v>
      </c>
      <c r="V9" s="104">
        <f t="shared" si="1"/>
        <v>0</v>
      </c>
      <c r="W9" s="105">
        <f t="shared" si="0"/>
        <v>0</v>
      </c>
      <c r="X9" s="106">
        <f t="shared" si="2"/>
        <v>0</v>
      </c>
      <c r="Y9" s="104"/>
      <c r="Z9" s="94"/>
      <c r="AA9" s="95"/>
      <c r="AB9" s="96"/>
      <c r="AC9" s="104">
        <f t="shared" si="3"/>
        <v>0</v>
      </c>
      <c r="AD9" s="106">
        <f t="shared" si="4"/>
        <v>0</v>
      </c>
    </row>
    <row r="10" spans="1:30" ht="22.5" customHeight="1" x14ac:dyDescent="0.25">
      <c r="A10" s="12" t="str">
        <f>'1. Bedarfsermittlung'!T2</f>
        <v>Kinderwagen</v>
      </c>
      <c r="B10" s="127">
        <f>'1. Bedarfsermittlung'!U14</f>
        <v>0</v>
      </c>
      <c r="C10" s="13">
        <f>'1. Bedarfsermittlung'!W14</f>
        <v>0</v>
      </c>
      <c r="D10" s="94"/>
      <c r="E10" s="95"/>
      <c r="F10" s="96"/>
      <c r="G10" s="94"/>
      <c r="H10" s="95"/>
      <c r="I10" s="96"/>
      <c r="J10" s="94"/>
      <c r="K10" s="95"/>
      <c r="L10" s="96"/>
      <c r="M10" s="94"/>
      <c r="N10" s="95"/>
      <c r="O10" s="96"/>
      <c r="P10" s="119">
        <v>0</v>
      </c>
      <c r="Q10" s="124">
        <v>1900</v>
      </c>
      <c r="R10" s="101">
        <f>P10*Q10</f>
        <v>0</v>
      </c>
      <c r="S10" s="119">
        <v>0</v>
      </c>
      <c r="T10" s="124">
        <v>0</v>
      </c>
      <c r="U10" s="93">
        <f t="shared" si="5"/>
        <v>0</v>
      </c>
      <c r="V10" s="104">
        <f t="shared" si="1"/>
        <v>0</v>
      </c>
      <c r="W10" s="105">
        <f t="shared" si="0"/>
        <v>0</v>
      </c>
      <c r="X10" s="106">
        <f t="shared" si="2"/>
        <v>0</v>
      </c>
      <c r="Y10" s="104"/>
      <c r="Z10" s="94"/>
      <c r="AA10" s="95"/>
      <c r="AB10" s="96"/>
      <c r="AC10" s="104">
        <f t="shared" si="3"/>
        <v>0</v>
      </c>
      <c r="AD10" s="106">
        <f t="shared" si="4"/>
        <v>0</v>
      </c>
    </row>
    <row r="11" spans="1:30" ht="30" customHeight="1" x14ac:dyDescent="0.25">
      <c r="A11" s="21" t="str">
        <f>'1. Bedarfsermittlung'!X2</f>
        <v>Rollatoren/ Rollstuhl</v>
      </c>
      <c r="B11" s="127">
        <f>'1. Bedarfsermittlung'!Y14</f>
        <v>0</v>
      </c>
      <c r="C11" s="13">
        <f>'1. Bedarfsermittlung'!AA14</f>
        <v>0</v>
      </c>
      <c r="D11" s="17"/>
      <c r="E11" s="18"/>
      <c r="F11" s="47"/>
      <c r="G11" s="14"/>
      <c r="H11" s="20"/>
      <c r="I11" s="48"/>
      <c r="J11" s="14"/>
      <c r="K11" s="20"/>
      <c r="L11" s="48"/>
      <c r="M11" s="14"/>
      <c r="N11" s="20"/>
      <c r="O11" s="48"/>
      <c r="P11" s="14"/>
      <c r="Q11" s="15"/>
      <c r="R11" s="50"/>
      <c r="S11" s="120">
        <v>0</v>
      </c>
      <c r="T11" s="123">
        <v>0</v>
      </c>
      <c r="U11" s="46">
        <f t="shared" si="5"/>
        <v>0</v>
      </c>
      <c r="V11" s="34">
        <f t="shared" si="1"/>
        <v>0</v>
      </c>
      <c r="W11" s="35">
        <f t="shared" si="0"/>
        <v>0</v>
      </c>
      <c r="X11" s="52">
        <f t="shared" si="2"/>
        <v>0</v>
      </c>
      <c r="Y11" s="34"/>
      <c r="Z11" s="17"/>
      <c r="AA11" s="18"/>
      <c r="AB11" s="47"/>
      <c r="AC11" s="34">
        <f t="shared" si="3"/>
        <v>0</v>
      </c>
      <c r="AD11" s="52">
        <f t="shared" si="4"/>
        <v>0</v>
      </c>
    </row>
    <row r="12" spans="1:30" ht="22.5" customHeight="1" x14ac:dyDescent="0.25">
      <c r="A12" s="79" t="s">
        <v>10</v>
      </c>
      <c r="B12" s="80"/>
      <c r="C12" s="81">
        <f>SUM(C6:C11)</f>
        <v>0</v>
      </c>
      <c r="D12" s="22">
        <f>SUM(D6:D11)</f>
        <v>0</v>
      </c>
      <c r="E12" s="22"/>
      <c r="F12" s="82">
        <f>SUM(F6:F11)</f>
        <v>0</v>
      </c>
      <c r="G12" s="22">
        <f>SUM(G6:G11)</f>
        <v>0</v>
      </c>
      <c r="H12" s="22"/>
      <c r="I12" s="82">
        <f>SUM(I6:I11)</f>
        <v>0</v>
      </c>
      <c r="J12" s="22">
        <f>SUM(J6:J11)</f>
        <v>0</v>
      </c>
      <c r="K12" s="22"/>
      <c r="L12" s="82">
        <f>SUM(L6:L11)</f>
        <v>0</v>
      </c>
      <c r="M12" s="22">
        <f>SUM(M6:M11)</f>
        <v>0</v>
      </c>
      <c r="N12" s="22"/>
      <c r="O12" s="82">
        <f>SUM(O6:O11)</f>
        <v>0</v>
      </c>
      <c r="P12" s="22">
        <f>SUM(P6:P11)</f>
        <v>0</v>
      </c>
      <c r="Q12" s="72"/>
      <c r="R12" s="82">
        <f>SUM(R6:R11)</f>
        <v>0</v>
      </c>
      <c r="S12" s="22">
        <f>SUM(S6:S11)</f>
        <v>0</v>
      </c>
      <c r="T12" s="72"/>
      <c r="U12" s="82">
        <f>SUM(U6:U11)</f>
        <v>0</v>
      </c>
      <c r="V12" s="22"/>
      <c r="W12" s="22"/>
      <c r="X12" s="82">
        <f>SUM(X6:X11)</f>
        <v>0</v>
      </c>
      <c r="Y12" s="83"/>
      <c r="Z12" s="22">
        <f>SUM(Z6:Z11)</f>
        <v>0</v>
      </c>
      <c r="AA12" s="22"/>
      <c r="AB12" s="82">
        <f>SUM(AB6:AB11)</f>
        <v>0</v>
      </c>
      <c r="AC12" s="22">
        <f>SUM(AC6:AC11)</f>
        <v>0</v>
      </c>
      <c r="AD12" s="71">
        <f>SUM(AD6:AD11)</f>
        <v>0</v>
      </c>
    </row>
    <row r="13" spans="1:30" ht="22.5" customHeight="1" x14ac:dyDescent="0.25"/>
    <row r="14" spans="1:30" ht="22.5" customHeight="1" x14ac:dyDescent="0.25">
      <c r="A14" s="66"/>
      <c r="B14" s="77" t="s">
        <v>35</v>
      </c>
      <c r="C14" s="7"/>
    </row>
    <row r="15" spans="1:30" ht="22.5" customHeight="1" x14ac:dyDescent="0.25">
      <c r="A15" s="67"/>
      <c r="B15" s="77" t="s">
        <v>36</v>
      </c>
    </row>
    <row r="16" spans="1:30" s="166" customFormat="1" ht="22.5" customHeight="1" x14ac:dyDescent="0.25">
      <c r="A16" s="164"/>
      <c r="B16" s="165"/>
      <c r="C16" s="164"/>
    </row>
    <row r="17" spans="1:20" s="166" customFormat="1" ht="30" customHeight="1" x14ac:dyDescent="0.25">
      <c r="A17" s="169" t="s">
        <v>55</v>
      </c>
      <c r="B17" s="168" t="s">
        <v>56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7"/>
      <c r="N17" s="167"/>
      <c r="O17" s="167"/>
      <c r="P17" s="167"/>
      <c r="Q17" s="167"/>
      <c r="R17" s="167"/>
      <c r="S17" s="167"/>
      <c r="T17" s="167"/>
    </row>
    <row r="18" spans="1:20" ht="22.5" customHeight="1" x14ac:dyDescent="0.25"/>
    <row r="19" spans="1:20" hidden="1" x14ac:dyDescent="0.25"/>
    <row r="20" spans="1:20" hidden="1" x14ac:dyDescent="0.25"/>
    <row r="21" spans="1:20" hidden="1" x14ac:dyDescent="0.25">
      <c r="B21" s="64"/>
      <c r="C21" s="75"/>
      <c r="D21" s="65"/>
    </row>
    <row r="22" spans="1:20" hidden="1" x14ac:dyDescent="0.25">
      <c r="B22" s="64"/>
      <c r="C22" s="75"/>
    </row>
  </sheetData>
  <sheetProtection password="E98F" sheet="1" objects="1" scenarios="1" selectLockedCells="1"/>
  <mergeCells count="17">
    <mergeCell ref="B17:L17"/>
    <mergeCell ref="A1:AD1"/>
    <mergeCell ref="AC2:AD4"/>
    <mergeCell ref="Y2:AB2"/>
    <mergeCell ref="A2:A4"/>
    <mergeCell ref="D3:F3"/>
    <mergeCell ref="G3:I3"/>
    <mergeCell ref="J3:L3"/>
    <mergeCell ref="M3:O3"/>
    <mergeCell ref="P3:R3"/>
    <mergeCell ref="B3:B4"/>
    <mergeCell ref="C3:C4"/>
    <mergeCell ref="S3:U4"/>
    <mergeCell ref="V3:X4"/>
    <mergeCell ref="B2:X2"/>
    <mergeCell ref="Y3:Y4"/>
    <mergeCell ref="Z3:AB4"/>
  </mergeCells>
  <pageMargins left="0.70866141732283472" right="0.70866141732283472" top="0.78740157480314965" bottom="0.33" header="0.31496062992125984" footer="0.17"/>
  <pageSetup paperSize="8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zoomScale="80" zoomScaleNormal="80" workbookViewId="0">
      <pane xSplit="3" topLeftCell="D1" activePane="topRight" state="frozen"/>
      <selection pane="topRight" activeCell="J6" sqref="J6"/>
    </sheetView>
  </sheetViews>
  <sheetFormatPr baseColWidth="10" defaultColWidth="0" defaultRowHeight="14.25" zeroHeight="1" x14ac:dyDescent="0.25"/>
  <cols>
    <col min="1" max="1" width="17.140625" style="63" customWidth="1"/>
    <col min="2" max="2" width="14.28515625" style="65" customWidth="1"/>
    <col min="3" max="3" width="10" style="63" customWidth="1"/>
    <col min="4" max="5" width="7.85546875" style="7" customWidth="1"/>
    <col min="6" max="6" width="10.7109375" style="7" customWidth="1"/>
    <col min="7" max="8" width="7.85546875" style="7" customWidth="1"/>
    <col min="9" max="9" width="10.7109375" style="7" customWidth="1"/>
    <col min="10" max="11" width="7.85546875" style="7" customWidth="1"/>
    <col min="12" max="12" width="10.7109375" style="7" customWidth="1"/>
    <col min="13" max="14" width="7.85546875" style="7" customWidth="1"/>
    <col min="15" max="15" width="10.7109375" style="7" customWidth="1"/>
    <col min="16" max="17" width="7.85546875" style="7" customWidth="1"/>
    <col min="18" max="18" width="10.7109375" style="7" customWidth="1"/>
    <col min="19" max="20" width="7.85546875" style="7" customWidth="1"/>
    <col min="21" max="21" width="10.7109375" style="7" customWidth="1"/>
    <col min="22" max="22" width="14" style="7" customWidth="1"/>
    <col min="23" max="24" width="7.85546875" style="7" customWidth="1"/>
    <col min="25" max="25" width="10.5703125" style="7" customWidth="1"/>
    <col min="26" max="26" width="11.42578125" style="7" customWidth="1"/>
    <col min="27" max="27" width="7.85546875" style="7" hidden="1" customWidth="1"/>
    <col min="28" max="29" width="0" style="7" hidden="1" customWidth="1"/>
    <col min="30" max="16384" width="11.42578125" style="7" hidden="1"/>
  </cols>
  <sheetData>
    <row r="1" spans="1:29" s="58" customFormat="1" ht="30" customHeight="1" x14ac:dyDescent="0.25">
      <c r="A1" s="132" t="s">
        <v>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7"/>
      <c r="AB1" s="7"/>
      <c r="AC1" s="7"/>
    </row>
    <row r="2" spans="1:29" ht="37.5" customHeight="1" x14ac:dyDescent="0.25">
      <c r="A2" s="146" t="s">
        <v>21</v>
      </c>
      <c r="B2" s="141" t="s">
        <v>20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35" t="str">
        <f>'1. Bedarfsermittlung'!AC2</f>
        <v>Zusätzlich kurzfristiges
Abstellen</v>
      </c>
      <c r="X2" s="136"/>
      <c r="Y2" s="145"/>
      <c r="Z2" s="159" t="s">
        <v>49</v>
      </c>
    </row>
    <row r="3" spans="1:29" s="25" customFormat="1" ht="30" customHeight="1" x14ac:dyDescent="0.25">
      <c r="A3" s="147"/>
      <c r="B3" s="151" t="s">
        <v>47</v>
      </c>
      <c r="C3" s="152" t="s">
        <v>22</v>
      </c>
      <c r="D3" s="148" t="s">
        <v>23</v>
      </c>
      <c r="E3" s="149"/>
      <c r="F3" s="150"/>
      <c r="G3" s="148" t="s">
        <v>24</v>
      </c>
      <c r="H3" s="149"/>
      <c r="I3" s="150"/>
      <c r="J3" s="148" t="s">
        <v>25</v>
      </c>
      <c r="K3" s="149"/>
      <c r="L3" s="150"/>
      <c r="M3" s="148" t="s">
        <v>26</v>
      </c>
      <c r="N3" s="149"/>
      <c r="O3" s="150"/>
      <c r="P3" s="148" t="s">
        <v>27</v>
      </c>
      <c r="Q3" s="149"/>
      <c r="R3" s="150"/>
      <c r="S3" s="153" t="s">
        <v>28</v>
      </c>
      <c r="T3" s="143"/>
      <c r="U3" s="151"/>
      <c r="V3" s="153" t="s">
        <v>29</v>
      </c>
      <c r="W3" s="153" t="s">
        <v>48</v>
      </c>
      <c r="X3" s="143"/>
      <c r="Y3" s="151"/>
      <c r="Z3" s="160"/>
    </row>
    <row r="4" spans="1:29" ht="96" customHeight="1" x14ac:dyDescent="0.25">
      <c r="A4" s="147"/>
      <c r="B4" s="151"/>
      <c r="C4" s="152"/>
      <c r="D4" s="68"/>
      <c r="E4" s="69"/>
      <c r="F4" s="70"/>
      <c r="G4" s="68"/>
      <c r="H4" s="69"/>
      <c r="I4" s="70"/>
      <c r="J4" s="68"/>
      <c r="K4" s="69"/>
      <c r="L4" s="70"/>
      <c r="M4" s="68"/>
      <c r="N4" s="69"/>
      <c r="O4" s="70"/>
      <c r="P4" s="68"/>
      <c r="Q4" s="69"/>
      <c r="R4" s="70"/>
      <c r="S4" s="153"/>
      <c r="T4" s="143"/>
      <c r="U4" s="151"/>
      <c r="V4" s="156"/>
      <c r="W4" s="156"/>
      <c r="X4" s="157"/>
      <c r="Y4" s="158"/>
      <c r="Z4" s="161"/>
    </row>
    <row r="5" spans="1:29" s="56" customFormat="1" ht="29.25" customHeight="1" x14ac:dyDescent="0.25">
      <c r="A5" s="43"/>
      <c r="B5" s="53" t="s">
        <v>41</v>
      </c>
      <c r="C5" s="54" t="s">
        <v>42</v>
      </c>
      <c r="D5" s="60" t="s">
        <v>43</v>
      </c>
      <c r="E5" s="60" t="s">
        <v>52</v>
      </c>
      <c r="F5" s="60" t="s">
        <v>50</v>
      </c>
      <c r="G5" s="60" t="s">
        <v>43</v>
      </c>
      <c r="H5" s="60" t="s">
        <v>43</v>
      </c>
      <c r="I5" s="60" t="s">
        <v>50</v>
      </c>
      <c r="J5" s="60" t="s">
        <v>43</v>
      </c>
      <c r="K5" s="60" t="s">
        <v>52</v>
      </c>
      <c r="L5" s="60" t="s">
        <v>50</v>
      </c>
      <c r="M5" s="60" t="s">
        <v>43</v>
      </c>
      <c r="N5" s="60" t="s">
        <v>52</v>
      </c>
      <c r="O5" s="60" t="s">
        <v>50</v>
      </c>
      <c r="P5" s="60" t="s">
        <v>43</v>
      </c>
      <c r="Q5" s="60" t="s">
        <v>52</v>
      </c>
      <c r="R5" s="60" t="s">
        <v>50</v>
      </c>
      <c r="S5" s="60" t="s">
        <v>43</v>
      </c>
      <c r="T5" s="60" t="s">
        <v>52</v>
      </c>
      <c r="U5" s="60" t="s">
        <v>50</v>
      </c>
      <c r="V5" s="60" t="s">
        <v>50</v>
      </c>
      <c r="W5" s="60" t="s">
        <v>43</v>
      </c>
      <c r="X5" s="60" t="s">
        <v>52</v>
      </c>
      <c r="Y5" s="60" t="s">
        <v>50</v>
      </c>
      <c r="Z5" s="60" t="s">
        <v>50</v>
      </c>
    </row>
    <row r="6" spans="1:29" ht="22.5" customHeight="1" x14ac:dyDescent="0.25">
      <c r="A6" s="12" t="str">
        <f>'1. Bedarfsermittlung'!D2</f>
        <v>Fahrräder</v>
      </c>
      <c r="B6" s="127">
        <f>'1. Bedarfsermittlung'!E14</f>
        <v>0</v>
      </c>
      <c r="C6" s="13">
        <f>'1. Bedarfsermittlung'!G14</f>
        <v>0</v>
      </c>
      <c r="D6" s="119">
        <f>'2. Herstellungskosten'!D6</f>
        <v>0</v>
      </c>
      <c r="E6" s="92">
        <f>ROUND('2. Herstellungskosten'!E6*$C$13,0)</f>
        <v>5</v>
      </c>
      <c r="F6" s="111">
        <f>D6*E6</f>
        <v>0</v>
      </c>
      <c r="G6" s="119">
        <f>'2. Herstellungskosten'!G6</f>
        <v>0</v>
      </c>
      <c r="H6" s="92">
        <f>ROUND('2. Herstellungskosten'!H6*$C$13,0)</f>
        <v>5</v>
      </c>
      <c r="I6" s="111">
        <f>G6*H6</f>
        <v>0</v>
      </c>
      <c r="J6" s="119">
        <f>'2. Herstellungskosten'!J6</f>
        <v>0</v>
      </c>
      <c r="K6" s="92">
        <f>ROUND('2. Herstellungskosten'!K6*$C$13,0)</f>
        <v>10</v>
      </c>
      <c r="L6" s="111">
        <f>J6*K6</f>
        <v>0</v>
      </c>
      <c r="M6" s="119">
        <f>'2. Herstellungskosten'!M6</f>
        <v>0</v>
      </c>
      <c r="N6" s="92">
        <f>ROUND('2. Herstellungskosten'!N6*$C$13,0)</f>
        <v>19</v>
      </c>
      <c r="O6" s="111">
        <f>M6*N6</f>
        <v>0</v>
      </c>
      <c r="P6" s="119">
        <f>'2. Herstellungskosten'!P6</f>
        <v>0</v>
      </c>
      <c r="Q6" s="100">
        <f>ROUND('2. Herstellungskosten'!Q6*$C$13,0)</f>
        <v>114</v>
      </c>
      <c r="R6" s="100">
        <f>P6*Q6</f>
        <v>0</v>
      </c>
      <c r="S6" s="94"/>
      <c r="T6" s="102"/>
      <c r="U6" s="112"/>
      <c r="V6" s="113">
        <f>SUM(F6,I6,L6,O6,R6,U6)</f>
        <v>0</v>
      </c>
      <c r="W6" s="119">
        <f>'2. Herstellungskosten'!Z6</f>
        <v>0</v>
      </c>
      <c r="X6" s="92">
        <f>ROUND('2. Herstellungskosten'!AA6*$C$13,0)</f>
        <v>10</v>
      </c>
      <c r="Y6" s="111">
        <f>W6*X6</f>
        <v>0</v>
      </c>
      <c r="Z6" s="114">
        <f>SUM(Y6,V6)</f>
        <v>0</v>
      </c>
    </row>
    <row r="7" spans="1:29" ht="22.5" customHeight="1" x14ac:dyDescent="0.25">
      <c r="A7" s="12" t="str">
        <f>'1. Bedarfsermittlung'!H2</f>
        <v>E-Bike</v>
      </c>
      <c r="B7" s="127">
        <f>'1. Bedarfsermittlung'!I14</f>
        <v>0</v>
      </c>
      <c r="C7" s="13">
        <f>'1. Bedarfsermittlung'!K14</f>
        <v>0</v>
      </c>
      <c r="D7" s="119">
        <f>'2. Herstellungskosten'!D7</f>
        <v>0</v>
      </c>
      <c r="E7" s="92">
        <f>ROUND('2. Herstellungskosten'!E7*$C$13,0)</f>
        <v>5</v>
      </c>
      <c r="F7" s="111">
        <f>D7*E7</f>
        <v>0</v>
      </c>
      <c r="G7" s="119">
        <f>'2. Herstellungskosten'!G7</f>
        <v>0</v>
      </c>
      <c r="H7" s="92">
        <f>ROUND('2. Herstellungskosten'!H7*$C$13,0)</f>
        <v>5</v>
      </c>
      <c r="I7" s="111">
        <f>G7*H7</f>
        <v>0</v>
      </c>
      <c r="J7" s="94"/>
      <c r="K7" s="95"/>
      <c r="L7" s="112"/>
      <c r="M7" s="119">
        <f>'2. Herstellungskosten'!M7</f>
        <v>0</v>
      </c>
      <c r="N7" s="92">
        <f>ROUND('2. Herstellungskosten'!N7*$C$13,0)</f>
        <v>19</v>
      </c>
      <c r="O7" s="111">
        <f>M7*N7</f>
        <v>0</v>
      </c>
      <c r="P7" s="119">
        <f>'2. Herstellungskosten'!P7</f>
        <v>0</v>
      </c>
      <c r="Q7" s="100">
        <f>ROUND('2. Herstellungskosten'!Q7*$C$13,0)</f>
        <v>114</v>
      </c>
      <c r="R7" s="100">
        <f>P7*Q7</f>
        <v>0</v>
      </c>
      <c r="S7" s="94"/>
      <c r="T7" s="102"/>
      <c r="U7" s="112"/>
      <c r="V7" s="113">
        <f t="shared" ref="V7:V11" si="0">SUM(F7,I7,L7,O7,R7,U7)</f>
        <v>0</v>
      </c>
      <c r="W7" s="94"/>
      <c r="X7" s="95"/>
      <c r="Y7" s="112"/>
      <c r="Z7" s="114">
        <f t="shared" ref="Z7:Z11" si="1">SUM(Y7,V7)</f>
        <v>0</v>
      </c>
    </row>
    <row r="8" spans="1:29" ht="22.5" customHeight="1" x14ac:dyDescent="0.25">
      <c r="A8" s="12" t="str">
        <f>'1. Bedarfsermittlung'!L2</f>
        <v>Lastenrad</v>
      </c>
      <c r="B8" s="127">
        <f>'1. Bedarfsermittlung'!M14</f>
        <v>0</v>
      </c>
      <c r="C8" s="13">
        <f>'1. Bedarfsermittlung'!O14</f>
        <v>0</v>
      </c>
      <c r="D8" s="94"/>
      <c r="E8" s="95"/>
      <c r="F8" s="112"/>
      <c r="G8" s="94"/>
      <c r="H8" s="95"/>
      <c r="I8" s="112"/>
      <c r="J8" s="94"/>
      <c r="K8" s="95"/>
      <c r="L8" s="112"/>
      <c r="M8" s="94"/>
      <c r="N8" s="95"/>
      <c r="O8" s="112"/>
      <c r="P8" s="119">
        <f>'2. Herstellungskosten'!P8</f>
        <v>0</v>
      </c>
      <c r="Q8" s="100">
        <f>ROUND('2. Herstellungskosten'!Q8*$C$13,0)</f>
        <v>114</v>
      </c>
      <c r="R8" s="100">
        <f>P8*Q8</f>
        <v>0</v>
      </c>
      <c r="S8" s="119">
        <v>0</v>
      </c>
      <c r="T8" s="100">
        <f>IF('2. Herstellungskosten'!T8=0,0,'2. Herstellungskosten'!T8*$C$13)</f>
        <v>0</v>
      </c>
      <c r="U8" s="111">
        <f t="shared" ref="U8:U11" si="2">S8*T8</f>
        <v>0</v>
      </c>
      <c r="V8" s="113">
        <f t="shared" si="0"/>
        <v>0</v>
      </c>
      <c r="W8" s="94"/>
      <c r="X8" s="95"/>
      <c r="Y8" s="112"/>
      <c r="Z8" s="114">
        <f t="shared" si="1"/>
        <v>0</v>
      </c>
    </row>
    <row r="9" spans="1:29" ht="22.5" customHeight="1" x14ac:dyDescent="0.25">
      <c r="A9" s="12" t="str">
        <f>'1. Bedarfsermittlung'!P2</f>
        <v>Kinderanhänger</v>
      </c>
      <c r="B9" s="127">
        <f>'1. Bedarfsermittlung'!Q14</f>
        <v>0</v>
      </c>
      <c r="C9" s="13">
        <f>'1. Bedarfsermittlung'!S14</f>
        <v>0</v>
      </c>
      <c r="D9" s="94"/>
      <c r="E9" s="95"/>
      <c r="F9" s="112"/>
      <c r="G9" s="94"/>
      <c r="H9" s="95"/>
      <c r="I9" s="112"/>
      <c r="J9" s="94"/>
      <c r="K9" s="95"/>
      <c r="L9" s="112"/>
      <c r="M9" s="94"/>
      <c r="N9" s="95"/>
      <c r="O9" s="112"/>
      <c r="P9" s="119">
        <f>'2. Herstellungskosten'!P9</f>
        <v>0</v>
      </c>
      <c r="Q9" s="100">
        <f>ROUND('2. Herstellungskosten'!Q9*$C$13,0)</f>
        <v>114</v>
      </c>
      <c r="R9" s="100">
        <f>P9*Q9</f>
        <v>0</v>
      </c>
      <c r="S9" s="119">
        <v>0</v>
      </c>
      <c r="T9" s="100">
        <f>IF('2. Herstellungskosten'!T9=0,0,'2. Herstellungskosten'!T9*$C$13)</f>
        <v>0</v>
      </c>
      <c r="U9" s="111">
        <f t="shared" si="2"/>
        <v>0</v>
      </c>
      <c r="V9" s="113">
        <f t="shared" si="0"/>
        <v>0</v>
      </c>
      <c r="W9" s="94"/>
      <c r="X9" s="95"/>
      <c r="Y9" s="112"/>
      <c r="Z9" s="114">
        <f t="shared" si="1"/>
        <v>0</v>
      </c>
    </row>
    <row r="10" spans="1:29" ht="22.5" customHeight="1" x14ac:dyDescent="0.25">
      <c r="A10" s="12" t="str">
        <f>'1. Bedarfsermittlung'!T2</f>
        <v>Kinderwagen</v>
      </c>
      <c r="B10" s="127">
        <f>'1. Bedarfsermittlung'!U14</f>
        <v>0</v>
      </c>
      <c r="C10" s="13">
        <f>'1. Bedarfsermittlung'!W14</f>
        <v>0</v>
      </c>
      <c r="D10" s="94"/>
      <c r="E10" s="95"/>
      <c r="F10" s="112"/>
      <c r="G10" s="94"/>
      <c r="H10" s="95"/>
      <c r="I10" s="112"/>
      <c r="J10" s="94"/>
      <c r="K10" s="95"/>
      <c r="L10" s="112"/>
      <c r="M10" s="94"/>
      <c r="N10" s="95"/>
      <c r="O10" s="112"/>
      <c r="P10" s="119">
        <f>'2. Herstellungskosten'!P10</f>
        <v>0</v>
      </c>
      <c r="Q10" s="100">
        <f>ROUND('2. Herstellungskosten'!Q10*$C$13,0)</f>
        <v>114</v>
      </c>
      <c r="R10" s="100">
        <f>P10*Q10</f>
        <v>0</v>
      </c>
      <c r="S10" s="119">
        <v>0</v>
      </c>
      <c r="T10" s="100">
        <f>IF('2. Herstellungskosten'!T10=0,0,'2. Herstellungskosten'!T10*$C$13)</f>
        <v>0</v>
      </c>
      <c r="U10" s="111">
        <f t="shared" si="2"/>
        <v>0</v>
      </c>
      <c r="V10" s="113">
        <f t="shared" si="0"/>
        <v>0</v>
      </c>
      <c r="W10" s="94"/>
      <c r="X10" s="95"/>
      <c r="Y10" s="112"/>
      <c r="Z10" s="114">
        <f t="shared" si="1"/>
        <v>0</v>
      </c>
    </row>
    <row r="11" spans="1:29" ht="30.75" customHeight="1" x14ac:dyDescent="0.25">
      <c r="A11" s="21" t="str">
        <f>'1. Bedarfsermittlung'!X2</f>
        <v>Rollatoren/ Rollstuhl</v>
      </c>
      <c r="B11" s="127">
        <f>'1. Bedarfsermittlung'!Y14</f>
        <v>0</v>
      </c>
      <c r="C11" s="13">
        <f>'1. Bedarfsermittlung'!AA14</f>
        <v>0</v>
      </c>
      <c r="D11" s="17"/>
      <c r="E11" s="18"/>
      <c r="F11" s="19"/>
      <c r="G11" s="14"/>
      <c r="H11" s="20"/>
      <c r="I11" s="16"/>
      <c r="J11" s="14"/>
      <c r="K11" s="20"/>
      <c r="L11" s="16"/>
      <c r="M11" s="14"/>
      <c r="N11" s="20"/>
      <c r="O11" s="16"/>
      <c r="P11" s="14"/>
      <c r="Q11" s="15"/>
      <c r="R11" s="15"/>
      <c r="S11" s="120">
        <v>0</v>
      </c>
      <c r="T11" s="61">
        <f>IF('2. Herstellungskosten'!T11=0,0,'2. Herstellungskosten'!T11*$C$13)</f>
        <v>0</v>
      </c>
      <c r="U11" s="62">
        <f t="shared" si="2"/>
        <v>0</v>
      </c>
      <c r="V11" s="36">
        <f t="shared" si="0"/>
        <v>0</v>
      </c>
      <c r="W11" s="17"/>
      <c r="X11" s="18"/>
      <c r="Y11" s="19"/>
      <c r="Z11" s="59">
        <f t="shared" si="1"/>
        <v>0</v>
      </c>
    </row>
    <row r="12" spans="1:29" ht="22.5" customHeight="1" x14ac:dyDescent="0.25">
      <c r="A12" s="84" t="s">
        <v>10</v>
      </c>
      <c r="B12" s="85"/>
      <c r="C12" s="86">
        <f>SUM(C6:C11)</f>
        <v>0</v>
      </c>
      <c r="D12" s="22">
        <f>SUM(D6:D11)</f>
        <v>0</v>
      </c>
      <c r="E12" s="22"/>
      <c r="F12" s="87">
        <f>SUM(F6:F11)</f>
        <v>0</v>
      </c>
      <c r="G12" s="22">
        <f>SUM(G6:G11)</f>
        <v>0</v>
      </c>
      <c r="H12" s="22"/>
      <c r="I12" s="87">
        <f>SUM(I6:I11)</f>
        <v>0</v>
      </c>
      <c r="J12" s="22">
        <f>SUM(J6:J11)</f>
        <v>0</v>
      </c>
      <c r="K12" s="22"/>
      <c r="L12" s="87">
        <f>SUM(L6:L11)</f>
        <v>0</v>
      </c>
      <c r="M12" s="22">
        <f>SUM(M6:M11)</f>
        <v>0</v>
      </c>
      <c r="N12" s="22"/>
      <c r="O12" s="87">
        <f>SUM(O6:O11)</f>
        <v>0</v>
      </c>
      <c r="P12" s="22">
        <f>SUM(P6:P11)</f>
        <v>0</v>
      </c>
      <c r="Q12" s="72"/>
      <c r="R12" s="87">
        <f>SUM(R6:R11)</f>
        <v>0</v>
      </c>
      <c r="S12" s="89">
        <f>SUM(S6:S11)</f>
        <v>0</v>
      </c>
      <c r="T12" s="90"/>
      <c r="U12" s="91">
        <f>SUM(U6:U11)</f>
        <v>0</v>
      </c>
      <c r="V12" s="88">
        <f>SUM(V6:V11)</f>
        <v>0</v>
      </c>
      <c r="W12" s="22">
        <f>SUM(W6:W11)</f>
        <v>0</v>
      </c>
      <c r="X12" s="22"/>
      <c r="Y12" s="87">
        <f>SUM(Y6:Y11)</f>
        <v>0</v>
      </c>
      <c r="Z12" s="76">
        <f>SUM(Z6:Z11)</f>
        <v>0</v>
      </c>
    </row>
    <row r="13" spans="1:29" ht="45" customHeight="1" x14ac:dyDescent="0.25">
      <c r="A13" s="162" t="s">
        <v>51</v>
      </c>
      <c r="B13" s="163"/>
      <c r="C13" s="126">
        <v>0.06</v>
      </c>
      <c r="D13" s="65"/>
    </row>
    <row r="14" spans="1:29" ht="22.5" customHeight="1" x14ac:dyDescent="0.25">
      <c r="B14" s="64"/>
      <c r="C14" s="75"/>
      <c r="D14" s="65"/>
    </row>
    <row r="15" spans="1:29" ht="22.5" customHeight="1" x14ac:dyDescent="0.25">
      <c r="A15" s="66"/>
      <c r="B15" s="77" t="s">
        <v>35</v>
      </c>
      <c r="C15" s="7"/>
    </row>
    <row r="16" spans="1:29" ht="22.5" customHeight="1" x14ac:dyDescent="0.25">
      <c r="A16" s="67"/>
      <c r="B16" s="77" t="s">
        <v>36</v>
      </c>
    </row>
    <row r="17" spans="1:3" ht="22.5" customHeight="1" x14ac:dyDescent="0.25"/>
    <row r="18" spans="1:3" hidden="1" x14ac:dyDescent="0.25"/>
    <row r="19" spans="1:3" hidden="1" x14ac:dyDescent="0.25"/>
    <row r="20" spans="1:3" hidden="1" x14ac:dyDescent="0.25">
      <c r="A20" s="7"/>
      <c r="B20" s="7"/>
      <c r="C20" s="7"/>
    </row>
    <row r="21" spans="1:3" hidden="1" x14ac:dyDescent="0.25">
      <c r="B21" s="64"/>
      <c r="C21" s="75"/>
    </row>
  </sheetData>
  <sheetProtection password="E98F" sheet="1" objects="1" scenarios="1" selectLockedCells="1"/>
  <mergeCells count="16">
    <mergeCell ref="A13:B13"/>
    <mergeCell ref="B3:B4"/>
    <mergeCell ref="C3:C4"/>
    <mergeCell ref="D3:F3"/>
    <mergeCell ref="G3:I3"/>
    <mergeCell ref="A2:A4"/>
    <mergeCell ref="A1:Z1"/>
    <mergeCell ref="B2:V2"/>
    <mergeCell ref="W2:Y2"/>
    <mergeCell ref="W3:Y4"/>
    <mergeCell ref="Z2:Z4"/>
    <mergeCell ref="J3:L3"/>
    <mergeCell ref="M3:O3"/>
    <mergeCell ref="P3:R3"/>
    <mergeCell ref="S3:U4"/>
    <mergeCell ref="V3:V4"/>
  </mergeCells>
  <pageMargins left="0.70866141732283472" right="0.70866141732283472" top="0.78740157480314965" bottom="0.33" header="0.31496062992125984" footer="0.17"/>
  <pageSetup paperSize="8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1. Bedarfsermittlung</vt:lpstr>
      <vt:lpstr>2. Herstellungskosten</vt:lpstr>
      <vt:lpstr>3. Betriebskosten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2015-02-17T09:25:34Z</dcterms:modified>
</cp:coreProperties>
</file>